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GOV L0ve\2022 Transparency Reports\2022 Q1\"/>
    </mc:Choice>
  </mc:AlternateContent>
  <bookViews>
    <workbookView xWindow="0" yWindow="0" windowWidth="19200" windowHeight="7035"/>
  </bookViews>
  <sheets>
    <sheet name="SPP_Q1_2021" sheetId="1" r:id="rId1"/>
    <sheet name="SPP_Q2_2021" sheetId="2" r:id="rId2"/>
    <sheet name="SPP_Q3_2021" sheetId="3" r:id="rId3"/>
    <sheet name="SPP_Q4_2021" sheetId="4" r:id="rId4"/>
  </sheets>
  <externalReferences>
    <externalReference r:id="rId5"/>
    <externalReference r:id="rId6"/>
  </externalReferences>
  <definedNames>
    <definedName name="___sn1">#REF!</definedName>
    <definedName name="___spr1">#REF!</definedName>
    <definedName name="___spr5">#REF!</definedName>
    <definedName name="__sn1">#REF!</definedName>
    <definedName name="__spr1">#REF!</definedName>
    <definedName name="__spr5">#REF!</definedName>
    <definedName name="_C100598">#REF!</definedName>
    <definedName name="_C70000">#REF!</definedName>
    <definedName name="_C70598">#REF!</definedName>
    <definedName name="_C70624">#REF!</definedName>
    <definedName name="_C70629">#REF!</definedName>
    <definedName name="_C70679">#REF!</definedName>
    <definedName name="_C80629">#REF!</definedName>
    <definedName name="_xlnm._FilterDatabase" localSheetId="0" hidden="1">SPP_Q1_2021!$B$5:$E$112</definedName>
    <definedName name="_sn1">#REF!</definedName>
    <definedName name="_spr1">#REF!</definedName>
    <definedName name="_spr5">#REF!</definedName>
    <definedName name="AAQWT">#REF!</definedName>
    <definedName name="AETIL">#REF!</definedName>
    <definedName name="aileen">#REF!</definedName>
    <definedName name="art">#REF!</definedName>
    <definedName name="BAN">#REF!</definedName>
    <definedName name="barrios">#REF!</definedName>
    <definedName name="bd">#REF!</definedName>
    <definedName name="BIGDS">#REF!</definedName>
    <definedName name="BIM">#REF!</definedName>
    <definedName name="CMO">#REF!</definedName>
    <definedName name="DRTERRRRRRRR">#REF!</definedName>
    <definedName name="EEEE">#REF!</definedName>
    <definedName name="etetew">#REF!</definedName>
    <definedName name="etwetew">#REF!</definedName>
    <definedName name="etwwwwww">#REF!</definedName>
    <definedName name="ex">#REF!</definedName>
    <definedName name="gina">#REF!</definedName>
    <definedName name="gina2">#REF!</definedName>
    <definedName name="LACK">#REF!</definedName>
    <definedName name="LEGACION">#REF!</definedName>
    <definedName name="lehcar">#REF!</definedName>
    <definedName name="masterlist">#REF!</definedName>
    <definedName name="MEALS">#REF!</definedName>
    <definedName name="MILL">#REF!</definedName>
    <definedName name="MOOE_____MAINTENANCE_AND_OTHER_OPERATING_EXPENSES_2014">'[2] APP (COMM. BASED)'!$A$9</definedName>
    <definedName name="NBVA">#REF!</definedName>
    <definedName name="nnnn">#REF!</definedName>
    <definedName name="PIL">#REF!</definedName>
    <definedName name="POW">#REF!</definedName>
    <definedName name="PPMP">#REF!</definedName>
    <definedName name="Q">#REF!</definedName>
    <definedName name="rachel">#REF!</definedName>
    <definedName name="rachel2">#REF!</definedName>
    <definedName name="SN">#REF!</definedName>
    <definedName name="SPO">#REF!</definedName>
    <definedName name="sport">#REF!</definedName>
    <definedName name="spr">#REF!</definedName>
    <definedName name="swerwrw">#REF!</definedName>
    <definedName name="TTT">#REF!</definedName>
    <definedName name="TTTT2">#REF!</definedName>
    <definedName name="VIN">#REF!</definedName>
    <definedName name="VINSE">#REF!</definedName>
    <definedName name="WQQW">#REF!</definedName>
    <definedName name="wrong">#REF!</definedName>
    <definedName name="wrwqrqw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 l="1"/>
  <c r="E48" i="4" s="1"/>
  <c r="E74" i="3"/>
  <c r="E71" i="3"/>
  <c r="E68" i="3"/>
  <c r="E56" i="3"/>
  <c r="E55" i="3"/>
  <c r="E47" i="3"/>
  <c r="E34" i="3"/>
  <c r="E17" i="3"/>
  <c r="E138" i="2"/>
  <c r="E129" i="2"/>
  <c r="E128" i="2"/>
  <c r="E111" i="2"/>
  <c r="E101" i="2"/>
  <c r="E93" i="2"/>
  <c r="E91" i="2"/>
  <c r="E87" i="2"/>
  <c r="E81" i="2"/>
  <c r="E79" i="2"/>
  <c r="E74" i="2"/>
  <c r="E71" i="2"/>
  <c r="E61" i="2"/>
  <c r="E57" i="2"/>
  <c r="E52" i="2"/>
  <c r="E47" i="2"/>
  <c r="E46" i="2"/>
  <c r="E40" i="2"/>
  <c r="I33" i="2"/>
  <c r="E20" i="2"/>
  <c r="E16" i="2"/>
  <c r="E140" i="2" s="1"/>
  <c r="E99" i="1"/>
  <c r="E94" i="1"/>
  <c r="E89" i="1"/>
  <c r="E88" i="1"/>
  <c r="E72" i="1"/>
  <c r="E71" i="1"/>
  <c r="E51" i="1"/>
  <c r="E34" i="1"/>
  <c r="I33" i="1"/>
  <c r="E33" i="1"/>
  <c r="E12" i="1"/>
  <c r="E11" i="1"/>
  <c r="E112" i="1" s="1"/>
</calcChain>
</file>

<file path=xl/sharedStrings.xml><?xml version="1.0" encoding="utf-8"?>
<sst xmlns="http://schemas.openxmlformats.org/spreadsheetml/2006/main" count="784" uniqueCount="172">
  <si>
    <t>FDP Form 14b -Summary of 1st Quarter 2021 Supplemental Procurement Plan</t>
  </si>
  <si>
    <t>Item #</t>
  </si>
  <si>
    <t>Department/Office</t>
  </si>
  <si>
    <t>Head Of Department</t>
  </si>
  <si>
    <t>Total Cost</t>
  </si>
  <si>
    <t>BCS</t>
  </si>
  <si>
    <t>CENRO</t>
  </si>
  <si>
    <t>CITY MAYORS OFFICE</t>
  </si>
  <si>
    <t>HON. NELSON S. LEGACION</t>
  </si>
  <si>
    <t>CAO</t>
  </si>
  <si>
    <t>CITY EVENTS, PROTOCOL &amp; PUBLIC INFORMATION OFFICE</t>
  </si>
  <si>
    <t>ALLEN REONDANGA</t>
  </si>
  <si>
    <t>CASSO</t>
  </si>
  <si>
    <t>CBO</t>
  </si>
  <si>
    <t>CEO</t>
  </si>
  <si>
    <t>CEPPIO</t>
  </si>
  <si>
    <t>CITY VETERINARY OFFICE</t>
  </si>
  <si>
    <t>JUNIOS J. ELAD, JR</t>
  </si>
  <si>
    <t>CMO</t>
  </si>
  <si>
    <t>CITY ACCOUNTINGS OFFICE</t>
  </si>
  <si>
    <t>PACIENCIA SJ. TABINAS</t>
  </si>
  <si>
    <t>CPNO</t>
  </si>
  <si>
    <t>CITY ENGINEERING'S OFFICE</t>
  </si>
  <si>
    <t>ENGR. ALEXANDER N. CANING</t>
  </si>
  <si>
    <t>CTO</t>
  </si>
  <si>
    <t>OCA/CPRFMO</t>
  </si>
  <si>
    <t>ENGR. FRANCISCO PAULO PASTOR S. LIM</t>
  </si>
  <si>
    <t>CVO</t>
  </si>
  <si>
    <t>SEED</t>
  </si>
  <si>
    <t>CSWDO-MAIN</t>
  </si>
  <si>
    <t>ESSO/SEF</t>
  </si>
  <si>
    <t>MPESO-MAIN</t>
  </si>
  <si>
    <t>FLORENCIO T. MONGOSO, JR.</t>
  </si>
  <si>
    <t>HSDO</t>
  </si>
  <si>
    <t>ANNABEL SJ. VARGAS</t>
  </si>
  <si>
    <t>ITO</t>
  </si>
  <si>
    <t>CITY POPULATION &amp; NUTRITION OFFICE</t>
  </si>
  <si>
    <t>RAY-ANN CYDRICK G. RENTOY</t>
  </si>
  <si>
    <t>LBO</t>
  </si>
  <si>
    <t>LINGKOD BARANGAY OFFICE</t>
  </si>
  <si>
    <t>RUEL O. BARRIOS</t>
  </si>
  <si>
    <t>MEPO</t>
  </si>
  <si>
    <t>MPESO/ANGAT</t>
  </si>
  <si>
    <t>MPESO/MAIN</t>
  </si>
  <si>
    <t>OCA/ACTO</t>
  </si>
  <si>
    <t>PERSON'S WITH DISABILITY AFFAIRS OFFICE</t>
  </si>
  <si>
    <t>PAUL JOHN F. BARROSA</t>
  </si>
  <si>
    <t>OLLI</t>
  </si>
  <si>
    <t>OUR LADY OF LOURDES INFIRMARY</t>
  </si>
  <si>
    <t>DR. VITO O. BORJA II</t>
  </si>
  <si>
    <t>PDAO</t>
  </si>
  <si>
    <t>ERNANI B. SURON</t>
  </si>
  <si>
    <t>PSO</t>
  </si>
  <si>
    <t>SPO</t>
  </si>
  <si>
    <t>SWMO</t>
  </si>
  <si>
    <t>YDF</t>
  </si>
  <si>
    <t>ALEC FRANCIS A. SANTOS</t>
  </si>
  <si>
    <t>BICOL CENTRAL STATION</t>
  </si>
  <si>
    <t>RODERICK D. REFORSADO</t>
  </si>
  <si>
    <t>PUBLIC SAFETY OFFICE</t>
  </si>
  <si>
    <t>RENNE F. GUMBA</t>
  </si>
  <si>
    <t>CITY TREASURER'S OFFICE</t>
  </si>
  <si>
    <t>GREGORIO NILDA B. ABONAL</t>
  </si>
  <si>
    <t>SOLID WASTE MANAGEMENT OFFICE</t>
  </si>
  <si>
    <t>ENGR. JOEL P. MARTIN</t>
  </si>
  <si>
    <t>CSWDO/ECCDDO/SEED</t>
  </si>
  <si>
    <t>SPO/YDF</t>
  </si>
  <si>
    <t>HON. MARY KYLE FRANCINE TRIPULCA</t>
  </si>
  <si>
    <t>CITY ASSESSOR'S OFFICE</t>
  </si>
  <si>
    <t>CESAR R. MAGISTRADO</t>
  </si>
  <si>
    <t>CITY BUDGET OFFICE</t>
  </si>
  <si>
    <t>FRANCISCO M. MENDOZA</t>
  </si>
  <si>
    <t>SANGGUNIANG PANLUNGSOD OFFICE</t>
  </si>
  <si>
    <t>GIL A. DELA TORRE</t>
  </si>
  <si>
    <t>MARKET ENTERPRISE &amp; PROMOTIONS OFFICE</t>
  </si>
  <si>
    <t>RAMON J. FLORENDO</t>
  </si>
  <si>
    <t>ROLANDO SJ. CAMPILLOS</t>
  </si>
  <si>
    <t>MPESO/ANGAT KABUHAYAN</t>
  </si>
  <si>
    <t>INFORMATION TECHNOLOGY OFFICE</t>
  </si>
  <si>
    <t>REUEL M. OLIVER</t>
  </si>
  <si>
    <t>TOTAL</t>
  </si>
  <si>
    <t>Approved By:</t>
  </si>
  <si>
    <t>Anselmo B. Maño</t>
  </si>
  <si>
    <t>CPO-Head</t>
  </si>
  <si>
    <t>FDP Form 14b -Summary of 2nd Quarter 2021 Supplemental Procurement Plan</t>
  </si>
  <si>
    <t>NCCWPC</t>
  </si>
  <si>
    <t>HON. ELMER S. BALDEMORO</t>
  </si>
  <si>
    <t>NAGA CITY ABATTOIR</t>
  </si>
  <si>
    <t>ROBERTO ACABADO</t>
  </si>
  <si>
    <t>CSWDO-SEED</t>
  </si>
  <si>
    <t>BUILDING MAINTENANCE OFFICE</t>
  </si>
  <si>
    <t>ENGR. JARWIN G. EVANGELISTA</t>
  </si>
  <si>
    <t>INVESTMENT TRADE &amp; PROMOTION OFFICE</t>
  </si>
  <si>
    <t>CCRO</t>
  </si>
  <si>
    <t>MARIA DOLORES P. DELOS REYES</t>
  </si>
  <si>
    <t>CITY COLLEGE OF NAGA</t>
  </si>
  <si>
    <t>HERNANI R. ERFE</t>
  </si>
  <si>
    <t>CITY HEALTH OFFICE</t>
  </si>
  <si>
    <t>DR. VITO C. BORJA, II</t>
  </si>
  <si>
    <t>PERSONS WITH DISABILITY AFFAIRS OFFICE</t>
  </si>
  <si>
    <t>PAUL JOHN F. BARROSA, MBA</t>
  </si>
  <si>
    <t>CITY ACCOUNTANTS OFFICE</t>
  </si>
  <si>
    <t>RUBY R. SINGSON</t>
  </si>
  <si>
    <t>DR. JUNIOS ELAD JR</t>
  </si>
  <si>
    <t>ESSO</t>
  </si>
  <si>
    <t>CDRRMO</t>
  </si>
  <si>
    <t>ERNESTO T. ELCAMEL</t>
  </si>
  <si>
    <t>ROLANDO SI. CAMPILLOS</t>
  </si>
  <si>
    <t>OFFICE FOR SENIOR CITIZENS AFFAIRS</t>
  </si>
  <si>
    <t>JAIME R. REBLANDO</t>
  </si>
  <si>
    <t>CITY AGRICULTURE OFFICE</t>
  </si>
  <si>
    <t xml:space="preserve">MARIA EDNA B. </t>
  </si>
  <si>
    <t>NCCW</t>
  </si>
  <si>
    <t>MARIVIC VARGAS-BALANCE, RSW</t>
  </si>
  <si>
    <t>ENGR. FRANCISCO PAULO PASTOR LIM</t>
  </si>
  <si>
    <t>LDRRMF</t>
  </si>
  <si>
    <t>CITY TREASURERS OFFICE</t>
  </si>
  <si>
    <t>GREGORIA NILDA B. ABONAL</t>
  </si>
  <si>
    <t>GENERAL SERVICES OFFICE</t>
  </si>
  <si>
    <t>ARTHUR F. ABONAL</t>
  </si>
  <si>
    <t>NCDDB</t>
  </si>
  <si>
    <t>JOSE B. IMPORTANTE</t>
  </si>
  <si>
    <t>GIL DE LA TORRE</t>
  </si>
  <si>
    <t>NAGA CITY PAROLE &amp; PROBATION OFFICE</t>
  </si>
  <si>
    <t>OIC/SPPO RUTH I. ABEJERO</t>
  </si>
  <si>
    <t>CMO/LIGA NG MGA BARANGAY</t>
  </si>
  <si>
    <t>HON. ANTONIO B. BELTRAN</t>
  </si>
  <si>
    <t>NAGA CITY HOSPITAL</t>
  </si>
  <si>
    <t>DR. JOSEPH S. SANCHEZ, MD, MSHA, FPCHA</t>
  </si>
  <si>
    <t>FDP Form 14b -Summary of 3rd Quarter 2021 Supplemental Procurement Plan</t>
  </si>
  <si>
    <t>RAY-AN CYDRICK G. RENTOY</t>
  </si>
  <si>
    <t>CITY ENGINEERING OFFICE</t>
  </si>
  <si>
    <t>ALEXANDER N. CANING</t>
  </si>
  <si>
    <t>NAGA CITY INTERNAL AUDIT SERVICES OFFICE</t>
  </si>
  <si>
    <t>ELIZABETH R. VALIENTE</t>
  </si>
  <si>
    <t>JOSEPH S. SANCHEZ, MD</t>
  </si>
  <si>
    <t>ROBERTO G. ACABADO</t>
  </si>
  <si>
    <t>CITY MAYOR'S OFFICE</t>
  </si>
  <si>
    <t>MARIA SOCORRO R. GAYANILO</t>
  </si>
  <si>
    <t>CITY ACCOUNTANT'S OFFICE</t>
  </si>
  <si>
    <t>CPFRMO</t>
  </si>
  <si>
    <t>YOUTH DEVELOPMENT OFFICE</t>
  </si>
  <si>
    <t>HON. MARY KYLE FRANCINE B. TRIPULCA</t>
  </si>
  <si>
    <t>CITY ENVIRONMENTAL OFFICE</t>
  </si>
  <si>
    <t>ENGR. JOEL R. MARTIN</t>
  </si>
  <si>
    <t>SANGGUNIANG PANGLUNGSOD OFFICE</t>
  </si>
  <si>
    <t>GIL A. DE LA TORRE</t>
  </si>
  <si>
    <t>ELMER S. BALDEMORO</t>
  </si>
  <si>
    <t>ALEC FRANCISCO A. SANTOS</t>
  </si>
  <si>
    <t>CITY HUMAN RESOURCE MANAGEMENT OFFICE</t>
  </si>
  <si>
    <t>NOLASCO E. JESALVA</t>
  </si>
  <si>
    <t>FDP Form 14b -Summary of 4th Quarter 2021 Supplemental Procurement Plan</t>
  </si>
  <si>
    <t>SANNGUNIANG PANLUNGSOD</t>
  </si>
  <si>
    <t>OFFICE OF THE SENIOR CITIZEN AFFAIRS</t>
  </si>
  <si>
    <t>CITY HUMAN RESOURCE MANAGEMENT</t>
  </si>
  <si>
    <t>CITY ENGINEER'S OFFICE</t>
  </si>
  <si>
    <t>ALEXANDER N. CANNING</t>
  </si>
  <si>
    <t>HOUSING SETTLEMENT DEVELOPMENT OFFICE</t>
  </si>
  <si>
    <t>HERNANE R. ERFE</t>
  </si>
  <si>
    <t>INVESTMENT TRADE &amp; PROMOTIONS OFFICE</t>
  </si>
  <si>
    <t>ENVIRONMENT &amp; NATURAL RESOURCES OFFICE</t>
  </si>
  <si>
    <t>MARIA EDNA B. BONGALONTA</t>
  </si>
  <si>
    <t>DR. VITO C. BORHA, II</t>
  </si>
  <si>
    <t>NAGA CITY DANGEROUS DRUGS &amp; BOARD</t>
  </si>
  <si>
    <t>DR. JUNIOS J. ELAD, JR</t>
  </si>
  <si>
    <t>ACTO</t>
  </si>
  <si>
    <t>ALEC FRANCIS A.SANTOS</t>
  </si>
  <si>
    <t>ALLEN L. REONDANGA</t>
  </si>
  <si>
    <t xml:space="preserve">NAGA CITY HOSPITAL </t>
  </si>
  <si>
    <t>DR. JOSEPH S. SANCHEZ, MD, MHSA, FPCHA</t>
  </si>
  <si>
    <t>LIGA NG MGA BARANGAY</t>
  </si>
  <si>
    <t>HON. ANTONIO B.BELTRAN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</si>
</sst>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43" fontId="3" fillId="0" borderId="0" xfId="1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/>
    </xf>
    <xf numFmtId="43" fontId="6" fillId="0" borderId="3" xfId="1" applyFont="1" applyBorder="1" applyAlignment="1">
      <alignment horizontal="left" vertical="center"/>
    </xf>
    <xf numFmtId="0" fontId="7" fillId="3" borderId="0" xfId="0" applyFont="1" applyFill="1"/>
    <xf numFmtId="0" fontId="0" fillId="4" borderId="0" xfId="0" applyFill="1"/>
    <xf numFmtId="0" fontId="6" fillId="0" borderId="3" xfId="0" applyFont="1" applyBorder="1" applyAlignment="1">
      <alignment horizontal="left" vertical="center" wrapText="1" indent="1"/>
    </xf>
    <xf numFmtId="0" fontId="0" fillId="2" borderId="0" xfId="0" applyFill="1"/>
    <xf numFmtId="0" fontId="6" fillId="0" borderId="3" xfId="0" applyFont="1" applyFill="1" applyBorder="1" applyAlignment="1">
      <alignment horizontal="left" vertical="center" indent="1"/>
    </xf>
    <xf numFmtId="43" fontId="6" fillId="0" borderId="3" xfId="1" applyFont="1" applyBorder="1" applyAlignment="1">
      <alignment vertical="center"/>
    </xf>
    <xf numFmtId="0" fontId="4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right" vertical="center" indent="1"/>
    </xf>
    <xf numFmtId="43" fontId="6" fillId="0" borderId="3" xfId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 indent="1"/>
    </xf>
    <xf numFmtId="43" fontId="3" fillId="0" borderId="0" xfId="3" applyFont="1" applyAlignment="1">
      <alignment horizontal="center" vertical="center"/>
    </xf>
    <xf numFmtId="0" fontId="3" fillId="0" borderId="0" xfId="2" applyFont="1"/>
    <xf numFmtId="0" fontId="4" fillId="0" borderId="1" xfId="2" applyFont="1" applyBorder="1" applyAlignment="1">
      <alignment horizontal="center" vertical="center" wrapText="1"/>
    </xf>
    <xf numFmtId="43" fontId="4" fillId="0" borderId="1" xfId="3" applyFont="1" applyBorder="1" applyAlignment="1">
      <alignment horizontal="center" vertical="center" wrapText="1"/>
    </xf>
    <xf numFmtId="0" fontId="4" fillId="0" borderId="0" xfId="2" applyFont="1" applyAlignment="1">
      <alignment wrapText="1"/>
    </xf>
    <xf numFmtId="0" fontId="5" fillId="0" borderId="0" xfId="2" applyFont="1" applyAlignment="1">
      <alignment wrapText="1"/>
    </xf>
    <xf numFmtId="0" fontId="4" fillId="0" borderId="2" xfId="2" applyFont="1" applyBorder="1" applyAlignment="1">
      <alignment horizontal="center" vertical="center" wrapText="1"/>
    </xf>
    <xf numFmtId="43" fontId="4" fillId="0" borderId="2" xfId="3" applyFont="1" applyBorder="1" applyAlignment="1">
      <alignment horizontal="center" vertical="center" wrapText="1"/>
    </xf>
    <xf numFmtId="0" fontId="5" fillId="2" borderId="0" xfId="2" applyFont="1" applyFill="1" applyAlignment="1">
      <alignment wrapText="1"/>
    </xf>
    <xf numFmtId="0" fontId="4" fillId="2" borderId="0" xfId="2" applyFont="1" applyFill="1" applyAlignment="1">
      <alignment wrapText="1"/>
    </xf>
    <xf numFmtId="0" fontId="6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left" vertical="center" indent="1"/>
    </xf>
    <xf numFmtId="43" fontId="6" fillId="0" borderId="3" xfId="3" applyFont="1" applyBorder="1" applyAlignment="1">
      <alignment horizontal="left" vertical="center"/>
    </xf>
    <xf numFmtId="0" fontId="10" fillId="0" borderId="0" xfId="2"/>
    <xf numFmtId="0" fontId="7" fillId="3" borderId="0" xfId="2" applyFont="1" applyFill="1"/>
    <xf numFmtId="0" fontId="10" fillId="4" borderId="0" xfId="2" applyFill="1"/>
    <xf numFmtId="0" fontId="6" fillId="0" borderId="3" xfId="2" applyFont="1" applyBorder="1" applyAlignment="1">
      <alignment horizontal="left" vertical="center" wrapText="1" indent="1"/>
    </xf>
    <xf numFmtId="0" fontId="10" fillId="2" borderId="0" xfId="2" applyFill="1"/>
    <xf numFmtId="0" fontId="6" fillId="0" borderId="3" xfId="2" applyFont="1" applyFill="1" applyBorder="1" applyAlignment="1">
      <alignment horizontal="left" vertical="center" indent="1"/>
    </xf>
    <xf numFmtId="43" fontId="6" fillId="0" borderId="3" xfId="3" applyFont="1" applyBorder="1" applyAlignment="1">
      <alignment vertical="center"/>
    </xf>
    <xf numFmtId="0" fontId="4" fillId="0" borderId="0" xfId="2" applyFont="1"/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left" vertical="center" indent="1"/>
    </xf>
    <xf numFmtId="0" fontId="3" fillId="0" borderId="6" xfId="2" applyFont="1" applyBorder="1" applyAlignment="1">
      <alignment horizontal="right" vertical="center" indent="1"/>
    </xf>
    <xf numFmtId="43" fontId="6" fillId="0" borderId="3" xfId="3" applyFont="1" applyBorder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indent="1"/>
    </xf>
    <xf numFmtId="43" fontId="6" fillId="0" borderId="0" xfId="3" applyFont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 inden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</cellXfs>
  <cellStyles count="4">
    <cellStyle name="Comma" xfId="1" builtinId="3"/>
    <cellStyle name="Comma 4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.Repository/jane.llantero/A-SPR-2018-all-offices-1st-Qt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-PESO%20(COMM.%20BASED)%202015%20PP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"/>
      <sheetName val="11 OCA-BMO"/>
      <sheetName val="11 OCA-I-Serve"/>
      <sheetName val="11 OCA-ACTO"/>
      <sheetName val="20 CTO"/>
      <sheetName val="44 CPNO"/>
      <sheetName val="CHRMO"/>
      <sheetName val="1 CMO Ceppio"/>
      <sheetName val="1 CMO-IAS"/>
      <sheetName val="1 CMO"/>
      <sheetName val="61 CEO"/>
      <sheetName val="34 NCH"/>
      <sheetName val="59 SWMO"/>
      <sheetName val="58 CVO"/>
      <sheetName val="14 SPO"/>
      <sheetName val="29 CHO"/>
      <sheetName val="CHO-City College"/>
      <sheetName val="CHO-Our Lady of Lourdes Infirma"/>
      <sheetName val="55 PSO"/>
      <sheetName val="BSTC"/>
      <sheetName val="35 CSWDO"/>
      <sheetName val="35 CSWDO-Ginhawang Nagueno Prog"/>
      <sheetName val="35 CSWDO-NC childrens Home"/>
      <sheetName val="CENRO"/>
      <sheetName val="LDRRMC"/>
      <sheetName val="CAGO"/>
      <sheetName val="HSDO"/>
      <sheetName val="BCS"/>
      <sheetName val="LBO-Grassroots sector"/>
      <sheetName val="ITO"/>
      <sheetName val="GSD"/>
      <sheetName val="RSRL"/>
      <sheetName val="Accounting"/>
      <sheetName val="OCA-JMRGGC"/>
      <sheetName val="OCA-CPRFMO"/>
      <sheetName val="MEPO"/>
      <sheetName val="NC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7 COMMUNITY BASED "/>
      <sheetName val="WFP (COMM. BASED)"/>
      <sheetName val="COMMUNITY BASED (MOOE)"/>
      <sheetName val=" APP (COMM. BASED)"/>
      <sheetName val="SPR( COMM. BASED)"/>
    </sheetNames>
    <sheetDataSet>
      <sheetData sheetId="0" refreshError="1"/>
      <sheetData sheetId="1"/>
      <sheetData sheetId="2"/>
      <sheetData sheetId="3">
        <row r="9">
          <cell r="A9" t="str">
            <v>MOOE  -  MAINTENANCE AND OTHER OPERATING EXPENSES 2014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3:I120"/>
  <sheetViews>
    <sheetView tabSelected="1" topLeftCell="B1" workbookViewId="0">
      <selection activeCell="B1" sqref="B1"/>
    </sheetView>
  </sheetViews>
  <sheetFormatPr defaultRowHeight="15" x14ac:dyDescent="0.25"/>
  <cols>
    <col min="1" max="1" width="6.140625" customWidth="1"/>
    <col min="2" max="2" width="5.5703125" style="35" customWidth="1"/>
    <col min="3" max="3" width="55.28515625" style="30" customWidth="1"/>
    <col min="4" max="4" width="45.85546875" style="30" customWidth="1"/>
    <col min="5" max="5" width="26.28515625" style="36" customWidth="1"/>
    <col min="8" max="8" width="12.28515625" hidden="1" customWidth="1"/>
    <col min="9" max="9" width="0" hidden="1" customWidth="1"/>
    <col min="258" max="258" width="5.5703125" customWidth="1"/>
    <col min="259" max="259" width="55.28515625" customWidth="1"/>
    <col min="260" max="260" width="37.140625" customWidth="1"/>
    <col min="261" max="261" width="17.7109375" customWidth="1"/>
    <col min="514" max="514" width="5.5703125" customWidth="1"/>
    <col min="515" max="515" width="55.28515625" customWidth="1"/>
    <col min="516" max="516" width="37.140625" customWidth="1"/>
    <col min="517" max="517" width="17.7109375" customWidth="1"/>
    <col min="770" max="770" width="5.5703125" customWidth="1"/>
    <col min="771" max="771" width="55.28515625" customWidth="1"/>
    <col min="772" max="772" width="37.140625" customWidth="1"/>
    <col min="773" max="773" width="17.7109375" customWidth="1"/>
    <col min="1026" max="1026" width="5.5703125" customWidth="1"/>
    <col min="1027" max="1027" width="55.28515625" customWidth="1"/>
    <col min="1028" max="1028" width="37.140625" customWidth="1"/>
    <col min="1029" max="1029" width="17.7109375" customWidth="1"/>
    <col min="1282" max="1282" width="5.5703125" customWidth="1"/>
    <col min="1283" max="1283" width="55.28515625" customWidth="1"/>
    <col min="1284" max="1284" width="37.140625" customWidth="1"/>
    <col min="1285" max="1285" width="17.7109375" customWidth="1"/>
    <col min="1538" max="1538" width="5.5703125" customWidth="1"/>
    <col min="1539" max="1539" width="55.28515625" customWidth="1"/>
    <col min="1540" max="1540" width="37.140625" customWidth="1"/>
    <col min="1541" max="1541" width="17.7109375" customWidth="1"/>
    <col min="1794" max="1794" width="5.5703125" customWidth="1"/>
    <col min="1795" max="1795" width="55.28515625" customWidth="1"/>
    <col min="1796" max="1796" width="37.140625" customWidth="1"/>
    <col min="1797" max="1797" width="17.7109375" customWidth="1"/>
    <col min="2050" max="2050" width="5.5703125" customWidth="1"/>
    <col min="2051" max="2051" width="55.28515625" customWidth="1"/>
    <col min="2052" max="2052" width="37.140625" customWidth="1"/>
    <col min="2053" max="2053" width="17.7109375" customWidth="1"/>
    <col min="2306" max="2306" width="5.5703125" customWidth="1"/>
    <col min="2307" max="2307" width="55.28515625" customWidth="1"/>
    <col min="2308" max="2308" width="37.140625" customWidth="1"/>
    <col min="2309" max="2309" width="17.7109375" customWidth="1"/>
    <col min="2562" max="2562" width="5.5703125" customWidth="1"/>
    <col min="2563" max="2563" width="55.28515625" customWidth="1"/>
    <col min="2564" max="2564" width="37.140625" customWidth="1"/>
    <col min="2565" max="2565" width="17.7109375" customWidth="1"/>
    <col min="2818" max="2818" width="5.5703125" customWidth="1"/>
    <col min="2819" max="2819" width="55.28515625" customWidth="1"/>
    <col min="2820" max="2820" width="37.140625" customWidth="1"/>
    <col min="2821" max="2821" width="17.7109375" customWidth="1"/>
    <col min="3074" max="3074" width="5.5703125" customWidth="1"/>
    <col min="3075" max="3075" width="55.28515625" customWidth="1"/>
    <col min="3076" max="3076" width="37.140625" customWidth="1"/>
    <col min="3077" max="3077" width="17.7109375" customWidth="1"/>
    <col min="3330" max="3330" width="5.5703125" customWidth="1"/>
    <col min="3331" max="3331" width="55.28515625" customWidth="1"/>
    <col min="3332" max="3332" width="37.140625" customWidth="1"/>
    <col min="3333" max="3333" width="17.7109375" customWidth="1"/>
    <col min="3586" max="3586" width="5.5703125" customWidth="1"/>
    <col min="3587" max="3587" width="55.28515625" customWidth="1"/>
    <col min="3588" max="3588" width="37.140625" customWidth="1"/>
    <col min="3589" max="3589" width="17.7109375" customWidth="1"/>
    <col min="3842" max="3842" width="5.5703125" customWidth="1"/>
    <col min="3843" max="3843" width="55.28515625" customWidth="1"/>
    <col min="3844" max="3844" width="37.140625" customWidth="1"/>
    <col min="3845" max="3845" width="17.7109375" customWidth="1"/>
    <col min="4098" max="4098" width="5.5703125" customWidth="1"/>
    <col min="4099" max="4099" width="55.28515625" customWidth="1"/>
    <col min="4100" max="4100" width="37.140625" customWidth="1"/>
    <col min="4101" max="4101" width="17.7109375" customWidth="1"/>
    <col min="4354" max="4354" width="5.5703125" customWidth="1"/>
    <col min="4355" max="4355" width="55.28515625" customWidth="1"/>
    <col min="4356" max="4356" width="37.140625" customWidth="1"/>
    <col min="4357" max="4357" width="17.7109375" customWidth="1"/>
    <col min="4610" max="4610" width="5.5703125" customWidth="1"/>
    <col min="4611" max="4611" width="55.28515625" customWidth="1"/>
    <col min="4612" max="4612" width="37.140625" customWidth="1"/>
    <col min="4613" max="4613" width="17.7109375" customWidth="1"/>
    <col min="4866" max="4866" width="5.5703125" customWidth="1"/>
    <col min="4867" max="4867" width="55.28515625" customWidth="1"/>
    <col min="4868" max="4868" width="37.140625" customWidth="1"/>
    <col min="4869" max="4869" width="17.7109375" customWidth="1"/>
    <col min="5122" max="5122" width="5.5703125" customWidth="1"/>
    <col min="5123" max="5123" width="55.28515625" customWidth="1"/>
    <col min="5124" max="5124" width="37.140625" customWidth="1"/>
    <col min="5125" max="5125" width="17.7109375" customWidth="1"/>
    <col min="5378" max="5378" width="5.5703125" customWidth="1"/>
    <col min="5379" max="5379" width="55.28515625" customWidth="1"/>
    <col min="5380" max="5380" width="37.140625" customWidth="1"/>
    <col min="5381" max="5381" width="17.7109375" customWidth="1"/>
    <col min="5634" max="5634" width="5.5703125" customWidth="1"/>
    <col min="5635" max="5635" width="55.28515625" customWidth="1"/>
    <col min="5636" max="5636" width="37.140625" customWidth="1"/>
    <col min="5637" max="5637" width="17.7109375" customWidth="1"/>
    <col min="5890" max="5890" width="5.5703125" customWidth="1"/>
    <col min="5891" max="5891" width="55.28515625" customWidth="1"/>
    <col min="5892" max="5892" width="37.140625" customWidth="1"/>
    <col min="5893" max="5893" width="17.7109375" customWidth="1"/>
    <col min="6146" max="6146" width="5.5703125" customWidth="1"/>
    <col min="6147" max="6147" width="55.28515625" customWidth="1"/>
    <col min="6148" max="6148" width="37.140625" customWidth="1"/>
    <col min="6149" max="6149" width="17.7109375" customWidth="1"/>
    <col min="6402" max="6402" width="5.5703125" customWidth="1"/>
    <col min="6403" max="6403" width="55.28515625" customWidth="1"/>
    <col min="6404" max="6404" width="37.140625" customWidth="1"/>
    <col min="6405" max="6405" width="17.7109375" customWidth="1"/>
    <col min="6658" max="6658" width="5.5703125" customWidth="1"/>
    <col min="6659" max="6659" width="55.28515625" customWidth="1"/>
    <col min="6660" max="6660" width="37.140625" customWidth="1"/>
    <col min="6661" max="6661" width="17.7109375" customWidth="1"/>
    <col min="6914" max="6914" width="5.5703125" customWidth="1"/>
    <col min="6915" max="6915" width="55.28515625" customWidth="1"/>
    <col min="6916" max="6916" width="37.140625" customWidth="1"/>
    <col min="6917" max="6917" width="17.7109375" customWidth="1"/>
    <col min="7170" max="7170" width="5.5703125" customWidth="1"/>
    <col min="7171" max="7171" width="55.28515625" customWidth="1"/>
    <col min="7172" max="7172" width="37.140625" customWidth="1"/>
    <col min="7173" max="7173" width="17.7109375" customWidth="1"/>
    <col min="7426" max="7426" width="5.5703125" customWidth="1"/>
    <col min="7427" max="7427" width="55.28515625" customWidth="1"/>
    <col min="7428" max="7428" width="37.140625" customWidth="1"/>
    <col min="7429" max="7429" width="17.7109375" customWidth="1"/>
    <col min="7682" max="7682" width="5.5703125" customWidth="1"/>
    <col min="7683" max="7683" width="55.28515625" customWidth="1"/>
    <col min="7684" max="7684" width="37.140625" customWidth="1"/>
    <col min="7685" max="7685" width="17.7109375" customWidth="1"/>
    <col min="7938" max="7938" width="5.5703125" customWidth="1"/>
    <col min="7939" max="7939" width="55.28515625" customWidth="1"/>
    <col min="7940" max="7940" width="37.140625" customWidth="1"/>
    <col min="7941" max="7941" width="17.7109375" customWidth="1"/>
    <col min="8194" max="8194" width="5.5703125" customWidth="1"/>
    <col min="8195" max="8195" width="55.28515625" customWidth="1"/>
    <col min="8196" max="8196" width="37.140625" customWidth="1"/>
    <col min="8197" max="8197" width="17.7109375" customWidth="1"/>
    <col min="8450" max="8450" width="5.5703125" customWidth="1"/>
    <col min="8451" max="8451" width="55.28515625" customWidth="1"/>
    <col min="8452" max="8452" width="37.140625" customWidth="1"/>
    <col min="8453" max="8453" width="17.7109375" customWidth="1"/>
    <col min="8706" max="8706" width="5.5703125" customWidth="1"/>
    <col min="8707" max="8707" width="55.28515625" customWidth="1"/>
    <col min="8708" max="8708" width="37.140625" customWidth="1"/>
    <col min="8709" max="8709" width="17.7109375" customWidth="1"/>
    <col min="8962" max="8962" width="5.5703125" customWidth="1"/>
    <col min="8963" max="8963" width="55.28515625" customWidth="1"/>
    <col min="8964" max="8964" width="37.140625" customWidth="1"/>
    <col min="8965" max="8965" width="17.7109375" customWidth="1"/>
    <col min="9218" max="9218" width="5.5703125" customWidth="1"/>
    <col min="9219" max="9219" width="55.28515625" customWidth="1"/>
    <col min="9220" max="9220" width="37.140625" customWidth="1"/>
    <col min="9221" max="9221" width="17.7109375" customWidth="1"/>
    <col min="9474" max="9474" width="5.5703125" customWidth="1"/>
    <col min="9475" max="9475" width="55.28515625" customWidth="1"/>
    <col min="9476" max="9476" width="37.140625" customWidth="1"/>
    <col min="9477" max="9477" width="17.7109375" customWidth="1"/>
    <col min="9730" max="9730" width="5.5703125" customWidth="1"/>
    <col min="9731" max="9731" width="55.28515625" customWidth="1"/>
    <col min="9732" max="9732" width="37.140625" customWidth="1"/>
    <col min="9733" max="9733" width="17.7109375" customWidth="1"/>
    <col min="9986" max="9986" width="5.5703125" customWidth="1"/>
    <col min="9987" max="9987" width="55.28515625" customWidth="1"/>
    <col min="9988" max="9988" width="37.140625" customWidth="1"/>
    <col min="9989" max="9989" width="17.7109375" customWidth="1"/>
    <col min="10242" max="10242" width="5.5703125" customWidth="1"/>
    <col min="10243" max="10243" width="55.28515625" customWidth="1"/>
    <col min="10244" max="10244" width="37.140625" customWidth="1"/>
    <col min="10245" max="10245" width="17.7109375" customWidth="1"/>
    <col min="10498" max="10498" width="5.5703125" customWidth="1"/>
    <col min="10499" max="10499" width="55.28515625" customWidth="1"/>
    <col min="10500" max="10500" width="37.140625" customWidth="1"/>
    <col min="10501" max="10501" width="17.7109375" customWidth="1"/>
    <col min="10754" max="10754" width="5.5703125" customWidth="1"/>
    <col min="10755" max="10755" width="55.28515625" customWidth="1"/>
    <col min="10756" max="10756" width="37.140625" customWidth="1"/>
    <col min="10757" max="10757" width="17.7109375" customWidth="1"/>
    <col min="11010" max="11010" width="5.5703125" customWidth="1"/>
    <col min="11011" max="11011" width="55.28515625" customWidth="1"/>
    <col min="11012" max="11012" width="37.140625" customWidth="1"/>
    <col min="11013" max="11013" width="17.7109375" customWidth="1"/>
    <col min="11266" max="11266" width="5.5703125" customWidth="1"/>
    <col min="11267" max="11267" width="55.28515625" customWidth="1"/>
    <col min="11268" max="11268" width="37.140625" customWidth="1"/>
    <col min="11269" max="11269" width="17.7109375" customWidth="1"/>
    <col min="11522" max="11522" width="5.5703125" customWidth="1"/>
    <col min="11523" max="11523" width="55.28515625" customWidth="1"/>
    <col min="11524" max="11524" width="37.140625" customWidth="1"/>
    <col min="11525" max="11525" width="17.7109375" customWidth="1"/>
    <col min="11778" max="11778" width="5.5703125" customWidth="1"/>
    <col min="11779" max="11779" width="55.28515625" customWidth="1"/>
    <col min="11780" max="11780" width="37.140625" customWidth="1"/>
    <col min="11781" max="11781" width="17.7109375" customWidth="1"/>
    <col min="12034" max="12034" width="5.5703125" customWidth="1"/>
    <col min="12035" max="12035" width="55.28515625" customWidth="1"/>
    <col min="12036" max="12036" width="37.140625" customWidth="1"/>
    <col min="12037" max="12037" width="17.7109375" customWidth="1"/>
    <col min="12290" max="12290" width="5.5703125" customWidth="1"/>
    <col min="12291" max="12291" width="55.28515625" customWidth="1"/>
    <col min="12292" max="12292" width="37.140625" customWidth="1"/>
    <col min="12293" max="12293" width="17.7109375" customWidth="1"/>
    <col min="12546" max="12546" width="5.5703125" customWidth="1"/>
    <col min="12547" max="12547" width="55.28515625" customWidth="1"/>
    <col min="12548" max="12548" width="37.140625" customWidth="1"/>
    <col min="12549" max="12549" width="17.7109375" customWidth="1"/>
    <col min="12802" max="12802" width="5.5703125" customWidth="1"/>
    <col min="12803" max="12803" width="55.28515625" customWidth="1"/>
    <col min="12804" max="12804" width="37.140625" customWidth="1"/>
    <col min="12805" max="12805" width="17.7109375" customWidth="1"/>
    <col min="13058" max="13058" width="5.5703125" customWidth="1"/>
    <col min="13059" max="13059" width="55.28515625" customWidth="1"/>
    <col min="13060" max="13060" width="37.140625" customWidth="1"/>
    <col min="13061" max="13061" width="17.7109375" customWidth="1"/>
    <col min="13314" max="13314" width="5.5703125" customWidth="1"/>
    <col min="13315" max="13315" width="55.28515625" customWidth="1"/>
    <col min="13316" max="13316" width="37.140625" customWidth="1"/>
    <col min="13317" max="13317" width="17.7109375" customWidth="1"/>
    <col min="13570" max="13570" width="5.5703125" customWidth="1"/>
    <col min="13571" max="13571" width="55.28515625" customWidth="1"/>
    <col min="13572" max="13572" width="37.140625" customWidth="1"/>
    <col min="13573" max="13573" width="17.7109375" customWidth="1"/>
    <col min="13826" max="13826" width="5.5703125" customWidth="1"/>
    <col min="13827" max="13827" width="55.28515625" customWidth="1"/>
    <col min="13828" max="13828" width="37.140625" customWidth="1"/>
    <col min="13829" max="13829" width="17.7109375" customWidth="1"/>
    <col min="14082" max="14082" width="5.5703125" customWidth="1"/>
    <col min="14083" max="14083" width="55.28515625" customWidth="1"/>
    <col min="14084" max="14084" width="37.140625" customWidth="1"/>
    <col min="14085" max="14085" width="17.7109375" customWidth="1"/>
    <col min="14338" max="14338" width="5.5703125" customWidth="1"/>
    <col min="14339" max="14339" width="55.28515625" customWidth="1"/>
    <col min="14340" max="14340" width="37.140625" customWidth="1"/>
    <col min="14341" max="14341" width="17.7109375" customWidth="1"/>
    <col min="14594" max="14594" width="5.5703125" customWidth="1"/>
    <col min="14595" max="14595" width="55.28515625" customWidth="1"/>
    <col min="14596" max="14596" width="37.140625" customWidth="1"/>
    <col min="14597" max="14597" width="17.7109375" customWidth="1"/>
    <col min="14850" max="14850" width="5.5703125" customWidth="1"/>
    <col min="14851" max="14851" width="55.28515625" customWidth="1"/>
    <col min="14852" max="14852" width="37.140625" customWidth="1"/>
    <col min="14853" max="14853" width="17.7109375" customWidth="1"/>
    <col min="15106" max="15106" width="5.5703125" customWidth="1"/>
    <col min="15107" max="15107" width="55.28515625" customWidth="1"/>
    <col min="15108" max="15108" width="37.140625" customWidth="1"/>
    <col min="15109" max="15109" width="17.7109375" customWidth="1"/>
    <col min="15362" max="15362" width="5.5703125" customWidth="1"/>
    <col min="15363" max="15363" width="55.28515625" customWidth="1"/>
    <col min="15364" max="15364" width="37.140625" customWidth="1"/>
    <col min="15365" max="15365" width="17.7109375" customWidth="1"/>
    <col min="15618" max="15618" width="5.5703125" customWidth="1"/>
    <col min="15619" max="15619" width="55.28515625" customWidth="1"/>
    <col min="15620" max="15620" width="37.140625" customWidth="1"/>
    <col min="15621" max="15621" width="17.7109375" customWidth="1"/>
    <col min="15874" max="15874" width="5.5703125" customWidth="1"/>
    <col min="15875" max="15875" width="55.28515625" customWidth="1"/>
    <col min="15876" max="15876" width="37.140625" customWidth="1"/>
    <col min="15877" max="15877" width="17.7109375" customWidth="1"/>
    <col min="16130" max="16130" width="5.5703125" customWidth="1"/>
    <col min="16131" max="16131" width="55.28515625" customWidth="1"/>
    <col min="16132" max="16132" width="37.140625" customWidth="1"/>
    <col min="16133" max="16133" width="17.7109375" customWidth="1"/>
  </cols>
  <sheetData>
    <row r="3" spans="2:9" s="2" customFormat="1" ht="18" x14ac:dyDescent="0.25">
      <c r="B3" s="1" t="s">
        <v>0</v>
      </c>
      <c r="C3" s="1"/>
      <c r="D3" s="1"/>
      <c r="E3" s="1"/>
    </row>
    <row r="4" spans="2:9" s="6" customFormat="1" ht="12.75" x14ac:dyDescent="0.2">
      <c r="B4" s="3"/>
      <c r="C4" s="4"/>
      <c r="D4" s="4"/>
      <c r="E4" s="5"/>
    </row>
    <row r="5" spans="2:9" s="9" customFormat="1" ht="31.5" customHeight="1" x14ac:dyDescent="0.25">
      <c r="B5" s="7" t="s">
        <v>1</v>
      </c>
      <c r="C5" s="7" t="s">
        <v>2</v>
      </c>
      <c r="D5" s="7" t="s">
        <v>3</v>
      </c>
      <c r="E5" s="8" t="s">
        <v>4</v>
      </c>
      <c r="H5" s="10" t="s">
        <v>5</v>
      </c>
      <c r="I5" s="9">
        <v>4</v>
      </c>
    </row>
    <row r="6" spans="2:9" s="9" customFormat="1" ht="15.75" x14ac:dyDescent="0.25">
      <c r="B6" s="11"/>
      <c r="C6" s="11"/>
      <c r="D6" s="11"/>
      <c r="E6" s="12"/>
      <c r="H6" s="13" t="s">
        <v>6</v>
      </c>
      <c r="I6" s="14">
        <v>6</v>
      </c>
    </row>
    <row r="7" spans="2:9" x14ac:dyDescent="0.25">
      <c r="B7" s="15">
        <v>1</v>
      </c>
      <c r="C7" s="16" t="s">
        <v>7</v>
      </c>
      <c r="D7" s="16" t="s">
        <v>8</v>
      </c>
      <c r="E7" s="17">
        <v>40000</v>
      </c>
      <c r="H7" t="s">
        <v>9</v>
      </c>
      <c r="I7">
        <v>2</v>
      </c>
    </row>
    <row r="8" spans="2:9" x14ac:dyDescent="0.25">
      <c r="B8" s="15">
        <v>2</v>
      </c>
      <c r="C8" s="16" t="s">
        <v>10</v>
      </c>
      <c r="D8" s="16" t="s">
        <v>11</v>
      </c>
      <c r="E8" s="17">
        <v>21000</v>
      </c>
      <c r="H8" t="s">
        <v>12</v>
      </c>
      <c r="I8">
        <v>1</v>
      </c>
    </row>
    <row r="9" spans="2:9" x14ac:dyDescent="0.25">
      <c r="B9" s="15">
        <v>3</v>
      </c>
      <c r="C9" s="16" t="s">
        <v>10</v>
      </c>
      <c r="D9" s="16" t="s">
        <v>11</v>
      </c>
      <c r="E9" s="17">
        <v>49000</v>
      </c>
      <c r="H9" t="s">
        <v>13</v>
      </c>
      <c r="I9">
        <v>1</v>
      </c>
    </row>
    <row r="10" spans="2:9" x14ac:dyDescent="0.25">
      <c r="B10" s="15">
        <v>4</v>
      </c>
      <c r="C10" s="16" t="s">
        <v>10</v>
      </c>
      <c r="D10" s="16" t="s">
        <v>11</v>
      </c>
      <c r="E10" s="17">
        <v>94120</v>
      </c>
      <c r="H10" t="s">
        <v>14</v>
      </c>
      <c r="I10">
        <v>5</v>
      </c>
    </row>
    <row r="11" spans="2:9" x14ac:dyDescent="0.25">
      <c r="B11" s="15">
        <v>5</v>
      </c>
      <c r="C11" s="16" t="s">
        <v>10</v>
      </c>
      <c r="D11" s="16" t="s">
        <v>11</v>
      </c>
      <c r="E11" s="17">
        <f>6000+15000</f>
        <v>21000</v>
      </c>
      <c r="H11" s="18" t="s">
        <v>15</v>
      </c>
      <c r="I11" s="18">
        <v>17</v>
      </c>
    </row>
    <row r="12" spans="2:9" x14ac:dyDescent="0.25">
      <c r="B12" s="15">
        <v>6</v>
      </c>
      <c r="C12" s="16" t="s">
        <v>16</v>
      </c>
      <c r="D12" s="16" t="s">
        <v>17</v>
      </c>
      <c r="E12" s="17">
        <f>34250</f>
        <v>34250</v>
      </c>
      <c r="H12" s="19" t="s">
        <v>18</v>
      </c>
      <c r="I12" s="19">
        <v>7</v>
      </c>
    </row>
    <row r="13" spans="2:9" x14ac:dyDescent="0.25">
      <c r="B13" s="15">
        <v>7</v>
      </c>
      <c r="C13" s="20" t="s">
        <v>19</v>
      </c>
      <c r="D13" s="16" t="s">
        <v>20</v>
      </c>
      <c r="E13" s="17">
        <v>168.88</v>
      </c>
      <c r="H13" t="s">
        <v>21</v>
      </c>
      <c r="I13">
        <v>3</v>
      </c>
    </row>
    <row r="14" spans="2:9" x14ac:dyDescent="0.25">
      <c r="B14" s="15">
        <v>8</v>
      </c>
      <c r="C14" s="16" t="s">
        <v>22</v>
      </c>
      <c r="D14" s="16" t="s">
        <v>23</v>
      </c>
      <c r="E14" s="17">
        <v>8910</v>
      </c>
      <c r="H14" s="21" t="s">
        <v>24</v>
      </c>
      <c r="I14" s="21">
        <v>6</v>
      </c>
    </row>
    <row r="15" spans="2:9" x14ac:dyDescent="0.25">
      <c r="B15" s="15">
        <v>9</v>
      </c>
      <c r="C15" s="16" t="s">
        <v>25</v>
      </c>
      <c r="D15" s="16" t="s">
        <v>26</v>
      </c>
      <c r="E15" s="17">
        <v>5960</v>
      </c>
      <c r="H15" t="s">
        <v>27</v>
      </c>
      <c r="I15">
        <v>1</v>
      </c>
    </row>
    <row r="16" spans="2:9" x14ac:dyDescent="0.25">
      <c r="B16" s="15">
        <v>10</v>
      </c>
      <c r="C16" s="22" t="s">
        <v>25</v>
      </c>
      <c r="D16" s="16" t="s">
        <v>26</v>
      </c>
      <c r="E16" s="17">
        <v>42360</v>
      </c>
      <c r="H16" t="s">
        <v>28</v>
      </c>
      <c r="I16">
        <v>4</v>
      </c>
    </row>
    <row r="17" spans="2:9" x14ac:dyDescent="0.25">
      <c r="B17" s="15">
        <v>11</v>
      </c>
      <c r="C17" s="22" t="s">
        <v>25</v>
      </c>
      <c r="D17" s="16" t="s">
        <v>26</v>
      </c>
      <c r="E17" s="17">
        <v>2540</v>
      </c>
      <c r="H17" t="s">
        <v>29</v>
      </c>
      <c r="I17">
        <v>2</v>
      </c>
    </row>
    <row r="18" spans="2:9" x14ac:dyDescent="0.25">
      <c r="B18" s="15">
        <v>12</v>
      </c>
      <c r="C18" s="22" t="s">
        <v>25</v>
      </c>
      <c r="D18" s="16" t="s">
        <v>26</v>
      </c>
      <c r="E18" s="17">
        <v>6000</v>
      </c>
      <c r="H18" t="s">
        <v>30</v>
      </c>
      <c r="I18">
        <v>5</v>
      </c>
    </row>
    <row r="19" spans="2:9" x14ac:dyDescent="0.25">
      <c r="B19" s="15">
        <v>13</v>
      </c>
      <c r="C19" s="22" t="s">
        <v>31</v>
      </c>
      <c r="D19" s="16" t="s">
        <v>32</v>
      </c>
      <c r="E19" s="17">
        <v>6249</v>
      </c>
      <c r="H19" t="s">
        <v>33</v>
      </c>
      <c r="I19">
        <v>2</v>
      </c>
    </row>
    <row r="20" spans="2:9" x14ac:dyDescent="0.25">
      <c r="B20" s="15">
        <v>14</v>
      </c>
      <c r="C20" s="22" t="s">
        <v>29</v>
      </c>
      <c r="D20" s="16" t="s">
        <v>34</v>
      </c>
      <c r="E20" s="17">
        <v>54076</v>
      </c>
      <c r="H20" t="s">
        <v>35</v>
      </c>
      <c r="I20">
        <v>1</v>
      </c>
    </row>
    <row r="21" spans="2:9" x14ac:dyDescent="0.25">
      <c r="B21" s="15">
        <v>15</v>
      </c>
      <c r="C21" s="22" t="s">
        <v>36</v>
      </c>
      <c r="D21" s="16" t="s">
        <v>37</v>
      </c>
      <c r="E21" s="17">
        <v>49000</v>
      </c>
      <c r="H21" s="21" t="s">
        <v>38</v>
      </c>
      <c r="I21" s="21">
        <v>6</v>
      </c>
    </row>
    <row r="22" spans="2:9" x14ac:dyDescent="0.25">
      <c r="B22" s="15">
        <v>16</v>
      </c>
      <c r="C22" s="16" t="s">
        <v>39</v>
      </c>
      <c r="D22" s="16" t="s">
        <v>40</v>
      </c>
      <c r="E22" s="17">
        <v>623750</v>
      </c>
      <c r="H22" t="s">
        <v>41</v>
      </c>
      <c r="I22">
        <v>1</v>
      </c>
    </row>
    <row r="23" spans="2:9" x14ac:dyDescent="0.25">
      <c r="B23" s="15">
        <v>17</v>
      </c>
      <c r="C23" s="16" t="s">
        <v>22</v>
      </c>
      <c r="D23" s="16" t="s">
        <v>23</v>
      </c>
      <c r="E23" s="17">
        <v>270533.5</v>
      </c>
      <c r="H23" t="s">
        <v>42</v>
      </c>
      <c r="I23">
        <v>1</v>
      </c>
    </row>
    <row r="24" spans="2:9" x14ac:dyDescent="0.25">
      <c r="B24" s="15">
        <v>18</v>
      </c>
      <c r="C24" s="16" t="s">
        <v>7</v>
      </c>
      <c r="D24" s="16" t="s">
        <v>8</v>
      </c>
      <c r="E24" s="17">
        <v>88615</v>
      </c>
      <c r="H24" t="s">
        <v>43</v>
      </c>
      <c r="I24">
        <v>3</v>
      </c>
    </row>
    <row r="25" spans="2:9" x14ac:dyDescent="0.25">
      <c r="B25" s="15">
        <v>19</v>
      </c>
      <c r="C25" s="16" t="s">
        <v>7</v>
      </c>
      <c r="D25" s="16" t="s">
        <v>8</v>
      </c>
      <c r="E25" s="17">
        <v>26856</v>
      </c>
      <c r="H25" t="s">
        <v>44</v>
      </c>
      <c r="I25">
        <v>5</v>
      </c>
    </row>
    <row r="26" spans="2:9" x14ac:dyDescent="0.25">
      <c r="B26" s="15">
        <v>20</v>
      </c>
      <c r="C26" s="16" t="s">
        <v>22</v>
      </c>
      <c r="D26" s="16" t="s">
        <v>23</v>
      </c>
      <c r="E26" s="23">
        <v>270533.5</v>
      </c>
      <c r="H26" t="s">
        <v>25</v>
      </c>
      <c r="I26">
        <v>5</v>
      </c>
    </row>
    <row r="27" spans="2:9" x14ac:dyDescent="0.25">
      <c r="B27" s="15">
        <v>21</v>
      </c>
      <c r="C27" s="16" t="s">
        <v>45</v>
      </c>
      <c r="D27" s="16" t="s">
        <v>46</v>
      </c>
      <c r="E27" s="23">
        <v>16352</v>
      </c>
      <c r="H27" t="s">
        <v>47</v>
      </c>
      <c r="I27">
        <v>2</v>
      </c>
    </row>
    <row r="28" spans="2:9" x14ac:dyDescent="0.25">
      <c r="B28" s="15">
        <v>22</v>
      </c>
      <c r="C28" s="16" t="s">
        <v>48</v>
      </c>
      <c r="D28" s="16" t="s">
        <v>49</v>
      </c>
      <c r="E28" s="23">
        <v>18403</v>
      </c>
      <c r="H28" t="s">
        <v>50</v>
      </c>
      <c r="I28">
        <v>3</v>
      </c>
    </row>
    <row r="29" spans="2:9" x14ac:dyDescent="0.25">
      <c r="B29" s="15">
        <v>23</v>
      </c>
      <c r="C29" s="16" t="s">
        <v>30</v>
      </c>
      <c r="D29" s="16" t="s">
        <v>51</v>
      </c>
      <c r="E29" s="23">
        <v>856076</v>
      </c>
      <c r="H29" t="s">
        <v>52</v>
      </c>
      <c r="I29">
        <v>4</v>
      </c>
    </row>
    <row r="30" spans="2:9" x14ac:dyDescent="0.25">
      <c r="B30" s="15">
        <v>24</v>
      </c>
      <c r="C30" s="16" t="s">
        <v>10</v>
      </c>
      <c r="D30" s="16" t="s">
        <v>11</v>
      </c>
      <c r="E30" s="23">
        <v>246000</v>
      </c>
      <c r="H30" t="s">
        <v>53</v>
      </c>
      <c r="I30">
        <v>1</v>
      </c>
    </row>
    <row r="31" spans="2:9" x14ac:dyDescent="0.25">
      <c r="B31" s="15">
        <v>25</v>
      </c>
      <c r="C31" s="16" t="s">
        <v>45</v>
      </c>
      <c r="D31" s="16" t="s">
        <v>46</v>
      </c>
      <c r="E31" s="23">
        <v>16352</v>
      </c>
      <c r="H31" s="21" t="s">
        <v>54</v>
      </c>
      <c r="I31" s="21">
        <v>6</v>
      </c>
    </row>
    <row r="32" spans="2:9" x14ac:dyDescent="0.25">
      <c r="B32" s="15">
        <v>26</v>
      </c>
      <c r="C32" s="16" t="s">
        <v>30</v>
      </c>
      <c r="D32" s="16" t="s">
        <v>51</v>
      </c>
      <c r="E32" s="23">
        <v>70000</v>
      </c>
      <c r="H32" t="s">
        <v>55</v>
      </c>
      <c r="I32">
        <v>1</v>
      </c>
    </row>
    <row r="33" spans="2:9" x14ac:dyDescent="0.25">
      <c r="B33" s="15">
        <v>27</v>
      </c>
      <c r="C33" s="16" t="s">
        <v>44</v>
      </c>
      <c r="D33" s="16" t="s">
        <v>56</v>
      </c>
      <c r="E33" s="23">
        <f>2365+1200</f>
        <v>3565</v>
      </c>
      <c r="I33">
        <f>SUM(I5:I32)</f>
        <v>105</v>
      </c>
    </row>
    <row r="34" spans="2:9" x14ac:dyDescent="0.25">
      <c r="B34" s="15">
        <v>28</v>
      </c>
      <c r="C34" s="16" t="s">
        <v>44</v>
      </c>
      <c r="D34" s="16" t="s">
        <v>56</v>
      </c>
      <c r="E34" s="23">
        <f>10500+42000</f>
        <v>52500</v>
      </c>
    </row>
    <row r="35" spans="2:9" x14ac:dyDescent="0.25">
      <c r="B35" s="15">
        <v>29</v>
      </c>
      <c r="C35" s="16" t="s">
        <v>57</v>
      </c>
      <c r="D35" s="16" t="s">
        <v>58</v>
      </c>
      <c r="E35" s="23">
        <v>36272</v>
      </c>
    </row>
    <row r="36" spans="2:9" x14ac:dyDescent="0.25">
      <c r="B36" s="15">
        <v>30</v>
      </c>
      <c r="C36" s="16" t="s">
        <v>6</v>
      </c>
      <c r="D36" s="16" t="s">
        <v>23</v>
      </c>
      <c r="E36" s="23">
        <v>73217.7</v>
      </c>
    </row>
    <row r="37" spans="2:9" x14ac:dyDescent="0.25">
      <c r="B37" s="15">
        <v>31</v>
      </c>
      <c r="C37" s="16" t="s">
        <v>6</v>
      </c>
      <c r="D37" s="16" t="s">
        <v>23</v>
      </c>
      <c r="E37" s="23">
        <v>4825</v>
      </c>
    </row>
    <row r="38" spans="2:9" x14ac:dyDescent="0.25">
      <c r="B38" s="15">
        <v>32</v>
      </c>
      <c r="C38" s="16" t="s">
        <v>10</v>
      </c>
      <c r="D38" s="16" t="s">
        <v>11</v>
      </c>
      <c r="E38" s="23">
        <v>49880</v>
      </c>
    </row>
    <row r="39" spans="2:9" x14ac:dyDescent="0.25">
      <c r="B39" s="15">
        <v>33</v>
      </c>
      <c r="C39" s="16" t="s">
        <v>10</v>
      </c>
      <c r="D39" s="16" t="s">
        <v>11</v>
      </c>
      <c r="E39" s="23">
        <v>1244</v>
      </c>
    </row>
    <row r="40" spans="2:9" x14ac:dyDescent="0.25">
      <c r="B40" s="15">
        <v>34</v>
      </c>
      <c r="C40" s="16" t="s">
        <v>59</v>
      </c>
      <c r="D40" s="16" t="s">
        <v>60</v>
      </c>
      <c r="E40" s="23">
        <v>83400</v>
      </c>
    </row>
    <row r="41" spans="2:9" x14ac:dyDescent="0.25">
      <c r="B41" s="15">
        <v>35</v>
      </c>
      <c r="C41" s="16" t="s">
        <v>39</v>
      </c>
      <c r="D41" s="16" t="s">
        <v>40</v>
      </c>
      <c r="E41" s="23">
        <v>7800</v>
      </c>
    </row>
    <row r="42" spans="2:9" x14ac:dyDescent="0.25">
      <c r="B42" s="15">
        <v>36</v>
      </c>
      <c r="C42" s="16" t="s">
        <v>61</v>
      </c>
      <c r="D42" s="16" t="s">
        <v>62</v>
      </c>
      <c r="E42" s="23">
        <v>17500</v>
      </c>
    </row>
    <row r="43" spans="2:9" x14ac:dyDescent="0.25">
      <c r="B43" s="15">
        <v>37</v>
      </c>
      <c r="C43" s="16" t="s">
        <v>19</v>
      </c>
      <c r="D43" s="16" t="s">
        <v>20</v>
      </c>
      <c r="E43" s="23">
        <v>168.88</v>
      </c>
    </row>
    <row r="44" spans="2:9" x14ac:dyDescent="0.25">
      <c r="B44" s="15">
        <v>38</v>
      </c>
      <c r="C44" s="16" t="s">
        <v>10</v>
      </c>
      <c r="D44" s="16" t="s">
        <v>11</v>
      </c>
      <c r="E44" s="23">
        <v>12000</v>
      </c>
    </row>
    <row r="45" spans="2:9" x14ac:dyDescent="0.25">
      <c r="B45" s="15">
        <v>39</v>
      </c>
      <c r="C45" s="16" t="s">
        <v>57</v>
      </c>
      <c r="D45" s="16" t="s">
        <v>58</v>
      </c>
      <c r="E45" s="23">
        <v>15400</v>
      </c>
    </row>
    <row r="46" spans="2:9" x14ac:dyDescent="0.25">
      <c r="B46" s="15">
        <v>40</v>
      </c>
      <c r="C46" s="16" t="s">
        <v>59</v>
      </c>
      <c r="D46" s="16" t="s">
        <v>60</v>
      </c>
      <c r="E46" s="23">
        <v>140000</v>
      </c>
    </row>
    <row r="47" spans="2:9" x14ac:dyDescent="0.25">
      <c r="B47" s="15">
        <v>41</v>
      </c>
      <c r="C47" s="16" t="s">
        <v>63</v>
      </c>
      <c r="D47" s="16" t="s">
        <v>64</v>
      </c>
      <c r="E47" s="23">
        <v>24000</v>
      </c>
    </row>
    <row r="48" spans="2:9" x14ac:dyDescent="0.25">
      <c r="B48" s="15">
        <v>42</v>
      </c>
      <c r="C48" s="16" t="s">
        <v>30</v>
      </c>
      <c r="D48" s="16" t="s">
        <v>51</v>
      </c>
      <c r="E48" s="23">
        <v>70000</v>
      </c>
    </row>
    <row r="49" spans="2:5" x14ac:dyDescent="0.25">
      <c r="B49" s="15">
        <v>43</v>
      </c>
      <c r="C49" s="16" t="s">
        <v>30</v>
      </c>
      <c r="D49" s="16" t="s">
        <v>51</v>
      </c>
      <c r="E49" s="23">
        <v>856076</v>
      </c>
    </row>
    <row r="50" spans="2:5" x14ac:dyDescent="0.25">
      <c r="B50" s="15">
        <v>44</v>
      </c>
      <c r="C50" s="16" t="s">
        <v>10</v>
      </c>
      <c r="D50" s="16" t="s">
        <v>11</v>
      </c>
      <c r="E50" s="23">
        <v>246000</v>
      </c>
    </row>
    <row r="51" spans="2:5" x14ac:dyDescent="0.25">
      <c r="B51" s="15">
        <v>45</v>
      </c>
      <c r="C51" s="16" t="s">
        <v>63</v>
      </c>
      <c r="D51" s="16" t="s">
        <v>64</v>
      </c>
      <c r="E51" s="23">
        <f>250495+15648+23122</f>
        <v>289265</v>
      </c>
    </row>
    <row r="52" spans="2:5" x14ac:dyDescent="0.25">
      <c r="B52" s="15">
        <v>46</v>
      </c>
      <c r="C52" s="16" t="s">
        <v>45</v>
      </c>
      <c r="D52" s="16" t="s">
        <v>46</v>
      </c>
      <c r="E52" s="23">
        <v>92500</v>
      </c>
    </row>
    <row r="53" spans="2:5" x14ac:dyDescent="0.25">
      <c r="B53" s="15">
        <v>47</v>
      </c>
      <c r="C53" s="16" t="s">
        <v>30</v>
      </c>
      <c r="D53" s="16" t="s">
        <v>51</v>
      </c>
      <c r="E53" s="23">
        <v>226000</v>
      </c>
    </row>
    <row r="54" spans="2:5" x14ac:dyDescent="0.25">
      <c r="B54" s="15">
        <v>48</v>
      </c>
      <c r="C54" s="16" t="s">
        <v>39</v>
      </c>
      <c r="D54" s="16" t="s">
        <v>40</v>
      </c>
      <c r="E54" s="23">
        <v>5186.54</v>
      </c>
    </row>
    <row r="55" spans="2:5" x14ac:dyDescent="0.25">
      <c r="B55" s="15">
        <v>49</v>
      </c>
      <c r="C55" s="16" t="s">
        <v>65</v>
      </c>
      <c r="D55" s="16" t="s">
        <v>34</v>
      </c>
      <c r="E55" s="23">
        <v>2595</v>
      </c>
    </row>
    <row r="56" spans="2:5" x14ac:dyDescent="0.25">
      <c r="B56" s="15">
        <v>50</v>
      </c>
      <c r="C56" s="16" t="s">
        <v>10</v>
      </c>
      <c r="D56" s="16" t="s">
        <v>11</v>
      </c>
      <c r="E56" s="23">
        <v>6600</v>
      </c>
    </row>
    <row r="57" spans="2:5" x14ac:dyDescent="0.25">
      <c r="B57" s="15">
        <v>51</v>
      </c>
      <c r="C57" s="22" t="s">
        <v>36</v>
      </c>
      <c r="D57" s="16" t="s">
        <v>37</v>
      </c>
      <c r="E57" s="23">
        <v>117625</v>
      </c>
    </row>
    <row r="58" spans="2:5" x14ac:dyDescent="0.25">
      <c r="B58" s="15">
        <v>52</v>
      </c>
      <c r="C58" s="22" t="s">
        <v>29</v>
      </c>
      <c r="D58" s="16" t="s">
        <v>34</v>
      </c>
      <c r="E58" s="23">
        <v>23400</v>
      </c>
    </row>
    <row r="59" spans="2:5" x14ac:dyDescent="0.25">
      <c r="B59" s="15">
        <v>53</v>
      </c>
      <c r="C59" s="22" t="s">
        <v>61</v>
      </c>
      <c r="D59" s="16" t="s">
        <v>62</v>
      </c>
      <c r="E59" s="23">
        <v>32000</v>
      </c>
    </row>
    <row r="60" spans="2:5" x14ac:dyDescent="0.25">
      <c r="B60" s="15">
        <v>54</v>
      </c>
      <c r="C60" s="22" t="s">
        <v>10</v>
      </c>
      <c r="D60" s="16" t="s">
        <v>11</v>
      </c>
      <c r="E60" s="23">
        <v>8000</v>
      </c>
    </row>
    <row r="61" spans="2:5" s="24" customFormat="1" ht="15.75" x14ac:dyDescent="0.25">
      <c r="B61" s="15">
        <v>55</v>
      </c>
      <c r="C61" s="22" t="s">
        <v>6</v>
      </c>
      <c r="D61" s="16" t="s">
        <v>23</v>
      </c>
      <c r="E61" s="23">
        <v>12260</v>
      </c>
    </row>
    <row r="62" spans="2:5" x14ac:dyDescent="0.25">
      <c r="B62" s="15">
        <v>56</v>
      </c>
      <c r="C62" s="22" t="s">
        <v>66</v>
      </c>
      <c r="D62" s="16" t="s">
        <v>67</v>
      </c>
      <c r="E62" s="23">
        <v>850</v>
      </c>
    </row>
    <row r="63" spans="2:5" x14ac:dyDescent="0.25">
      <c r="B63" s="15">
        <v>57</v>
      </c>
      <c r="C63" s="16" t="s">
        <v>68</v>
      </c>
      <c r="D63" s="16" t="s">
        <v>69</v>
      </c>
      <c r="E63" s="23">
        <v>5960</v>
      </c>
    </row>
    <row r="64" spans="2:5" x14ac:dyDescent="0.25">
      <c r="B64" s="15">
        <v>58</v>
      </c>
      <c r="C64" s="16" t="s">
        <v>65</v>
      </c>
      <c r="D64" s="16" t="s">
        <v>51</v>
      </c>
      <c r="E64" s="23">
        <v>62197.5</v>
      </c>
    </row>
    <row r="65" spans="2:5" x14ac:dyDescent="0.25">
      <c r="B65" s="15">
        <v>59</v>
      </c>
      <c r="C65" s="16" t="s">
        <v>39</v>
      </c>
      <c r="D65" s="16" t="s">
        <v>40</v>
      </c>
      <c r="E65" s="23">
        <v>252000</v>
      </c>
    </row>
    <row r="66" spans="2:5" x14ac:dyDescent="0.25">
      <c r="B66" s="15">
        <v>60</v>
      </c>
      <c r="C66" s="16" t="s">
        <v>70</v>
      </c>
      <c r="D66" s="16" t="s">
        <v>71</v>
      </c>
      <c r="E66" s="23">
        <v>2000</v>
      </c>
    </row>
    <row r="67" spans="2:5" x14ac:dyDescent="0.25">
      <c r="B67" s="15">
        <v>61</v>
      </c>
      <c r="C67" s="16" t="s">
        <v>36</v>
      </c>
      <c r="D67" s="16" t="s">
        <v>37</v>
      </c>
      <c r="E67" s="23">
        <v>10952</v>
      </c>
    </row>
    <row r="68" spans="2:5" x14ac:dyDescent="0.25">
      <c r="B68" s="15">
        <v>62</v>
      </c>
      <c r="C68" s="16" t="s">
        <v>59</v>
      </c>
      <c r="D68" s="16" t="s">
        <v>60</v>
      </c>
      <c r="E68" s="23">
        <v>3600</v>
      </c>
    </row>
    <row r="69" spans="2:5" x14ac:dyDescent="0.25">
      <c r="B69" s="15">
        <v>63</v>
      </c>
      <c r="C69" s="16" t="s">
        <v>10</v>
      </c>
      <c r="D69" s="16" t="s">
        <v>11</v>
      </c>
      <c r="E69" s="23">
        <v>5880</v>
      </c>
    </row>
    <row r="70" spans="2:5" x14ac:dyDescent="0.25">
      <c r="B70" s="15">
        <v>64</v>
      </c>
      <c r="C70" s="16" t="s">
        <v>6</v>
      </c>
      <c r="D70" s="16" t="s">
        <v>23</v>
      </c>
      <c r="E70" s="23">
        <v>40000</v>
      </c>
    </row>
    <row r="71" spans="2:5" x14ac:dyDescent="0.25">
      <c r="B71" s="15">
        <v>65</v>
      </c>
      <c r="C71" s="16" t="s">
        <v>72</v>
      </c>
      <c r="D71" s="16" t="s">
        <v>73</v>
      </c>
      <c r="E71" s="23">
        <f>90000+1557.8</f>
        <v>91557.8</v>
      </c>
    </row>
    <row r="72" spans="2:5" x14ac:dyDescent="0.25">
      <c r="B72" s="15">
        <v>66</v>
      </c>
      <c r="C72" s="16" t="s">
        <v>63</v>
      </c>
      <c r="D72" s="16" t="s">
        <v>64</v>
      </c>
      <c r="E72" s="23">
        <f>28215+15500</f>
        <v>43715</v>
      </c>
    </row>
    <row r="73" spans="2:5" x14ac:dyDescent="0.25">
      <c r="B73" s="15">
        <v>67</v>
      </c>
      <c r="C73" s="16" t="s">
        <v>10</v>
      </c>
      <c r="D73" s="16" t="s">
        <v>11</v>
      </c>
      <c r="E73" s="23">
        <v>240000</v>
      </c>
    </row>
    <row r="74" spans="2:5" x14ac:dyDescent="0.25">
      <c r="B74" s="15">
        <v>68</v>
      </c>
      <c r="C74" s="16" t="s">
        <v>59</v>
      </c>
      <c r="D74" s="16" t="s">
        <v>60</v>
      </c>
      <c r="E74" s="23">
        <v>83400</v>
      </c>
    </row>
    <row r="75" spans="2:5" x14ac:dyDescent="0.25">
      <c r="B75" s="15">
        <v>69</v>
      </c>
      <c r="C75" s="16" t="s">
        <v>7</v>
      </c>
      <c r="D75" s="16" t="s">
        <v>8</v>
      </c>
      <c r="E75" s="23">
        <v>16000</v>
      </c>
    </row>
    <row r="76" spans="2:5" x14ac:dyDescent="0.25">
      <c r="B76" s="15">
        <v>70</v>
      </c>
      <c r="C76" s="16" t="s">
        <v>10</v>
      </c>
      <c r="D76" s="16" t="s">
        <v>11</v>
      </c>
      <c r="E76" s="23">
        <v>38700</v>
      </c>
    </row>
    <row r="77" spans="2:5" x14ac:dyDescent="0.25">
      <c r="B77" s="15">
        <v>71</v>
      </c>
      <c r="C77" s="16" t="s">
        <v>7</v>
      </c>
      <c r="D77" s="16" t="s">
        <v>8</v>
      </c>
      <c r="E77" s="23">
        <v>15000</v>
      </c>
    </row>
    <row r="78" spans="2:5" x14ac:dyDescent="0.25">
      <c r="B78" s="15">
        <v>72</v>
      </c>
      <c r="C78" s="16" t="s">
        <v>48</v>
      </c>
      <c r="D78" s="16" t="s">
        <v>49</v>
      </c>
      <c r="E78" s="23">
        <v>18403</v>
      </c>
    </row>
    <row r="79" spans="2:5" x14ac:dyDescent="0.25">
      <c r="B79" s="15">
        <v>73</v>
      </c>
      <c r="C79" s="16" t="s">
        <v>61</v>
      </c>
      <c r="D79" s="16" t="s">
        <v>62</v>
      </c>
      <c r="E79" s="23">
        <v>4437.58</v>
      </c>
    </row>
    <row r="80" spans="2:5" x14ac:dyDescent="0.25">
      <c r="B80" s="15">
        <v>74</v>
      </c>
      <c r="C80" s="16" t="s">
        <v>22</v>
      </c>
      <c r="D80" s="16" t="s">
        <v>23</v>
      </c>
      <c r="E80" s="23">
        <v>2950</v>
      </c>
    </row>
    <row r="81" spans="2:5" x14ac:dyDescent="0.25">
      <c r="B81" s="15">
        <v>75</v>
      </c>
      <c r="C81" s="16" t="s">
        <v>74</v>
      </c>
      <c r="D81" s="16" t="s">
        <v>75</v>
      </c>
      <c r="E81" s="23">
        <v>16252</v>
      </c>
    </row>
    <row r="82" spans="2:5" x14ac:dyDescent="0.25">
      <c r="B82" s="15">
        <v>76</v>
      </c>
      <c r="C82" s="16" t="s">
        <v>65</v>
      </c>
      <c r="D82" s="16" t="s">
        <v>51</v>
      </c>
      <c r="E82" s="23">
        <v>62197.5</v>
      </c>
    </row>
    <row r="83" spans="2:5" x14ac:dyDescent="0.25">
      <c r="B83" s="15">
        <v>77</v>
      </c>
      <c r="C83" s="16" t="s">
        <v>6</v>
      </c>
      <c r="D83" s="16" t="s">
        <v>23</v>
      </c>
      <c r="E83" s="23">
        <v>40000</v>
      </c>
    </row>
    <row r="84" spans="2:5" x14ac:dyDescent="0.25">
      <c r="B84" s="15">
        <v>78</v>
      </c>
      <c r="C84" s="16" t="s">
        <v>61</v>
      </c>
      <c r="D84" s="16" t="s">
        <v>62</v>
      </c>
      <c r="E84" s="23">
        <v>6000</v>
      </c>
    </row>
    <row r="85" spans="2:5" x14ac:dyDescent="0.25">
      <c r="B85" s="15">
        <v>79</v>
      </c>
      <c r="C85" s="16" t="s">
        <v>33</v>
      </c>
      <c r="D85" s="16" t="s">
        <v>76</v>
      </c>
      <c r="E85" s="23">
        <v>52.88</v>
      </c>
    </row>
    <row r="86" spans="2:5" x14ac:dyDescent="0.25">
      <c r="B86" s="15">
        <v>80</v>
      </c>
      <c r="C86" s="16" t="s">
        <v>7</v>
      </c>
      <c r="D86" s="16" t="s">
        <v>8</v>
      </c>
      <c r="E86" s="23">
        <v>100000</v>
      </c>
    </row>
    <row r="87" spans="2:5" x14ac:dyDescent="0.25">
      <c r="B87" s="15">
        <v>81</v>
      </c>
      <c r="C87" s="16" t="s">
        <v>44</v>
      </c>
      <c r="D87" s="16" t="s">
        <v>56</v>
      </c>
      <c r="E87" s="23">
        <v>1430</v>
      </c>
    </row>
    <row r="88" spans="2:5" x14ac:dyDescent="0.25">
      <c r="B88" s="15">
        <v>82</v>
      </c>
      <c r="C88" s="16" t="s">
        <v>63</v>
      </c>
      <c r="D88" s="16" t="s">
        <v>64</v>
      </c>
      <c r="E88" s="23">
        <f>31200+525600</f>
        <v>556800</v>
      </c>
    </row>
    <row r="89" spans="2:5" x14ac:dyDescent="0.25">
      <c r="B89" s="15">
        <v>83</v>
      </c>
      <c r="C89" s="16" t="s">
        <v>63</v>
      </c>
      <c r="D89" s="16" t="s">
        <v>64</v>
      </c>
      <c r="E89" s="23">
        <f>314289+25000</f>
        <v>339289</v>
      </c>
    </row>
    <row r="90" spans="2:5" x14ac:dyDescent="0.25">
      <c r="B90" s="15">
        <v>84</v>
      </c>
      <c r="C90" s="16" t="s">
        <v>63</v>
      </c>
      <c r="D90" s="16" t="s">
        <v>64</v>
      </c>
      <c r="E90" s="23">
        <v>3072</v>
      </c>
    </row>
    <row r="91" spans="2:5" x14ac:dyDescent="0.25">
      <c r="B91" s="15">
        <v>85</v>
      </c>
      <c r="C91" s="16" t="s">
        <v>57</v>
      </c>
      <c r="D91" s="16" t="s">
        <v>58</v>
      </c>
      <c r="E91" s="23">
        <v>390</v>
      </c>
    </row>
    <row r="92" spans="2:5" x14ac:dyDescent="0.25">
      <c r="B92" s="15">
        <v>86</v>
      </c>
      <c r="C92" s="16" t="s">
        <v>61</v>
      </c>
      <c r="D92" s="16" t="s">
        <v>62</v>
      </c>
      <c r="E92" s="23">
        <v>25000</v>
      </c>
    </row>
    <row r="93" spans="2:5" x14ac:dyDescent="0.25">
      <c r="B93" s="15">
        <v>87</v>
      </c>
      <c r="C93" s="16" t="s">
        <v>10</v>
      </c>
      <c r="D93" s="16" t="s">
        <v>11</v>
      </c>
      <c r="E93" s="23">
        <v>6600</v>
      </c>
    </row>
    <row r="94" spans="2:5" x14ac:dyDescent="0.25">
      <c r="B94" s="15">
        <v>88</v>
      </c>
      <c r="C94" s="16" t="s">
        <v>44</v>
      </c>
      <c r="D94" s="16" t="s">
        <v>56</v>
      </c>
      <c r="E94" s="23">
        <f>21000+1715.52</f>
        <v>22715.52</v>
      </c>
    </row>
    <row r="95" spans="2:5" x14ac:dyDescent="0.25">
      <c r="B95" s="15">
        <v>89</v>
      </c>
      <c r="C95" s="16" t="s">
        <v>57</v>
      </c>
      <c r="D95" s="16" t="s">
        <v>58</v>
      </c>
      <c r="E95" s="23">
        <v>120</v>
      </c>
    </row>
    <row r="96" spans="2:5" x14ac:dyDescent="0.25">
      <c r="B96" s="15">
        <v>90</v>
      </c>
      <c r="C96" s="16" t="s">
        <v>61</v>
      </c>
      <c r="D96" s="16" t="s">
        <v>62</v>
      </c>
      <c r="E96" s="23">
        <v>2822.96</v>
      </c>
    </row>
    <row r="97" spans="2:5" x14ac:dyDescent="0.25">
      <c r="B97" s="15">
        <v>91</v>
      </c>
      <c r="C97" s="16" t="s">
        <v>77</v>
      </c>
      <c r="D97" s="16" t="s">
        <v>32</v>
      </c>
      <c r="E97" s="23">
        <v>13312</v>
      </c>
    </row>
    <row r="98" spans="2:5" x14ac:dyDescent="0.25">
      <c r="B98" s="15">
        <v>92</v>
      </c>
      <c r="C98" s="16" t="s">
        <v>61</v>
      </c>
      <c r="D98" s="16" t="s">
        <v>62</v>
      </c>
      <c r="E98" s="23">
        <v>20000</v>
      </c>
    </row>
    <row r="99" spans="2:5" x14ac:dyDescent="0.25">
      <c r="B99" s="15">
        <v>93</v>
      </c>
      <c r="C99" s="16" t="s">
        <v>7</v>
      </c>
      <c r="D99" s="16" t="s">
        <v>8</v>
      </c>
      <c r="E99" s="23">
        <f>83750+43200</f>
        <v>126950</v>
      </c>
    </row>
    <row r="100" spans="2:5" x14ac:dyDescent="0.25">
      <c r="B100" s="15">
        <v>94</v>
      </c>
      <c r="C100" s="16" t="s">
        <v>22</v>
      </c>
      <c r="D100" s="16" t="s">
        <v>23</v>
      </c>
      <c r="E100" s="23">
        <v>10000</v>
      </c>
    </row>
    <row r="101" spans="2:5" x14ac:dyDescent="0.25">
      <c r="B101" s="15">
        <v>95</v>
      </c>
      <c r="C101" s="16" t="s">
        <v>25</v>
      </c>
      <c r="D101" s="16" t="s">
        <v>26</v>
      </c>
      <c r="E101" s="23">
        <v>1300</v>
      </c>
    </row>
    <row r="102" spans="2:5" x14ac:dyDescent="0.25">
      <c r="B102" s="15">
        <v>96</v>
      </c>
      <c r="C102" s="16" t="s">
        <v>39</v>
      </c>
      <c r="D102" s="16" t="s">
        <v>40</v>
      </c>
      <c r="E102" s="23">
        <v>22500</v>
      </c>
    </row>
    <row r="103" spans="2:5" x14ac:dyDescent="0.25">
      <c r="B103" s="15">
        <v>97</v>
      </c>
      <c r="C103" s="16" t="s">
        <v>65</v>
      </c>
      <c r="D103" s="16" t="s">
        <v>34</v>
      </c>
      <c r="E103" s="23">
        <v>2595</v>
      </c>
    </row>
    <row r="104" spans="2:5" x14ac:dyDescent="0.25">
      <c r="B104" s="15">
        <v>98</v>
      </c>
      <c r="C104" s="16" t="s">
        <v>39</v>
      </c>
      <c r="D104" s="16" t="s">
        <v>40</v>
      </c>
      <c r="E104" s="23">
        <v>5174.53</v>
      </c>
    </row>
    <row r="105" spans="2:5" x14ac:dyDescent="0.25">
      <c r="B105" s="15">
        <v>99</v>
      </c>
      <c r="C105" s="16" t="s">
        <v>33</v>
      </c>
      <c r="D105" s="16" t="s">
        <v>76</v>
      </c>
      <c r="E105" s="23">
        <v>888.32</v>
      </c>
    </row>
    <row r="106" spans="2:5" x14ac:dyDescent="0.25">
      <c r="B106" s="15">
        <v>100</v>
      </c>
      <c r="C106" s="16" t="s">
        <v>44</v>
      </c>
      <c r="D106" s="16" t="s">
        <v>56</v>
      </c>
      <c r="E106" s="23">
        <v>2790</v>
      </c>
    </row>
    <row r="107" spans="2:5" x14ac:dyDescent="0.25">
      <c r="B107" s="15">
        <v>101</v>
      </c>
      <c r="C107" s="16" t="s">
        <v>10</v>
      </c>
      <c r="D107" s="16" t="s">
        <v>11</v>
      </c>
      <c r="E107" s="23">
        <v>160000</v>
      </c>
    </row>
    <row r="108" spans="2:5" x14ac:dyDescent="0.25">
      <c r="B108" s="15">
        <v>102</v>
      </c>
      <c r="C108" s="16" t="s">
        <v>78</v>
      </c>
      <c r="D108" s="16" t="s">
        <v>79</v>
      </c>
      <c r="E108" s="23">
        <v>154767</v>
      </c>
    </row>
    <row r="109" spans="2:5" x14ac:dyDescent="0.25">
      <c r="B109" s="15">
        <v>103</v>
      </c>
      <c r="C109" s="16" t="s">
        <v>31</v>
      </c>
      <c r="D109" s="16" t="s">
        <v>32</v>
      </c>
      <c r="E109" s="23">
        <v>3000</v>
      </c>
    </row>
    <row r="110" spans="2:5" x14ac:dyDescent="0.25">
      <c r="B110" s="15">
        <v>104</v>
      </c>
      <c r="C110" s="16" t="s">
        <v>10</v>
      </c>
      <c r="D110" s="16" t="s">
        <v>11</v>
      </c>
      <c r="E110" s="23">
        <v>4500</v>
      </c>
    </row>
    <row r="111" spans="2:5" x14ac:dyDescent="0.25">
      <c r="B111" s="15">
        <v>105</v>
      </c>
      <c r="C111" s="16" t="s">
        <v>31</v>
      </c>
      <c r="D111" s="16" t="s">
        <v>32</v>
      </c>
      <c r="E111" s="23">
        <v>50000</v>
      </c>
    </row>
    <row r="112" spans="2:5" x14ac:dyDescent="0.25">
      <c r="B112" s="25"/>
      <c r="C112" s="26"/>
      <c r="D112" s="27" t="s">
        <v>80</v>
      </c>
      <c r="E112" s="28">
        <f>SUM(E7:E111)</f>
        <v>8145506.5899999999</v>
      </c>
    </row>
    <row r="115" spans="2:3" x14ac:dyDescent="0.25">
      <c r="B115" s="29" t="s">
        <v>81</v>
      </c>
      <c r="C115" s="29"/>
    </row>
    <row r="116" spans="2:3" x14ac:dyDescent="0.25">
      <c r="B116" s="31"/>
      <c r="C116" s="32"/>
    </row>
    <row r="117" spans="2:3" x14ac:dyDescent="0.25">
      <c r="B117" s="31"/>
      <c r="C117" s="32"/>
    </row>
    <row r="118" spans="2:3" x14ac:dyDescent="0.25">
      <c r="B118" s="31"/>
      <c r="C118" s="32"/>
    </row>
    <row r="119" spans="2:3" x14ac:dyDescent="0.25">
      <c r="B119" s="33" t="s">
        <v>82</v>
      </c>
      <c r="C119" s="33"/>
    </row>
    <row r="120" spans="2:3" x14ac:dyDescent="0.25">
      <c r="B120" s="34" t="s">
        <v>83</v>
      </c>
      <c r="C120" s="32"/>
    </row>
  </sheetData>
  <mergeCells count="7">
    <mergeCell ref="B119:C119"/>
    <mergeCell ref="B3:E3"/>
    <mergeCell ref="B5:B6"/>
    <mergeCell ref="C5:C6"/>
    <mergeCell ref="D5:D6"/>
    <mergeCell ref="E5:E6"/>
    <mergeCell ref="B115:C115"/>
  </mergeCells>
  <pageMargins left="0.7" right="0.7" top="0.75" bottom="0.7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3:I148"/>
  <sheetViews>
    <sheetView workbookViewId="0">
      <selection activeCell="H1" sqref="H1:I65536"/>
    </sheetView>
  </sheetViews>
  <sheetFormatPr defaultRowHeight="12.75" x14ac:dyDescent="0.2"/>
  <cols>
    <col min="1" max="1" width="6.140625" style="54" customWidth="1"/>
    <col min="2" max="2" width="5.5703125" style="73" customWidth="1"/>
    <col min="3" max="3" width="55.28515625" style="67" customWidth="1"/>
    <col min="4" max="4" width="45.85546875" style="67" customWidth="1"/>
    <col min="5" max="5" width="26.28515625" style="68" customWidth="1"/>
    <col min="6" max="7" width="9.140625" style="54"/>
    <col min="8" max="8" width="12.28515625" style="54" hidden="1" customWidth="1"/>
    <col min="9" max="9" width="0" style="54" hidden="1" customWidth="1"/>
    <col min="10" max="256" width="9.140625" style="54"/>
    <col min="257" max="257" width="6.140625" style="54" customWidth="1"/>
    <col min="258" max="258" width="5.5703125" style="54" customWidth="1"/>
    <col min="259" max="259" width="55.28515625" style="54" customWidth="1"/>
    <col min="260" max="260" width="45.85546875" style="54" customWidth="1"/>
    <col min="261" max="261" width="26.28515625" style="54" customWidth="1"/>
    <col min="262" max="263" width="9.140625" style="54"/>
    <col min="264" max="265" width="0" style="54" hidden="1" customWidth="1"/>
    <col min="266" max="512" width="9.140625" style="54"/>
    <col min="513" max="513" width="6.140625" style="54" customWidth="1"/>
    <col min="514" max="514" width="5.5703125" style="54" customWidth="1"/>
    <col min="515" max="515" width="55.28515625" style="54" customWidth="1"/>
    <col min="516" max="516" width="45.85546875" style="54" customWidth="1"/>
    <col min="517" max="517" width="26.28515625" style="54" customWidth="1"/>
    <col min="518" max="519" width="9.140625" style="54"/>
    <col min="520" max="521" width="0" style="54" hidden="1" customWidth="1"/>
    <col min="522" max="768" width="9.140625" style="54"/>
    <col min="769" max="769" width="6.140625" style="54" customWidth="1"/>
    <col min="770" max="770" width="5.5703125" style="54" customWidth="1"/>
    <col min="771" max="771" width="55.28515625" style="54" customWidth="1"/>
    <col min="772" max="772" width="45.85546875" style="54" customWidth="1"/>
    <col min="773" max="773" width="26.28515625" style="54" customWidth="1"/>
    <col min="774" max="775" width="9.140625" style="54"/>
    <col min="776" max="777" width="0" style="54" hidden="1" customWidth="1"/>
    <col min="778" max="1024" width="9.140625" style="54"/>
    <col min="1025" max="1025" width="6.140625" style="54" customWidth="1"/>
    <col min="1026" max="1026" width="5.5703125" style="54" customWidth="1"/>
    <col min="1027" max="1027" width="55.28515625" style="54" customWidth="1"/>
    <col min="1028" max="1028" width="45.85546875" style="54" customWidth="1"/>
    <col min="1029" max="1029" width="26.28515625" style="54" customWidth="1"/>
    <col min="1030" max="1031" width="9.140625" style="54"/>
    <col min="1032" max="1033" width="0" style="54" hidden="1" customWidth="1"/>
    <col min="1034" max="1280" width="9.140625" style="54"/>
    <col min="1281" max="1281" width="6.140625" style="54" customWidth="1"/>
    <col min="1282" max="1282" width="5.5703125" style="54" customWidth="1"/>
    <col min="1283" max="1283" width="55.28515625" style="54" customWidth="1"/>
    <col min="1284" max="1284" width="45.85546875" style="54" customWidth="1"/>
    <col min="1285" max="1285" width="26.28515625" style="54" customWidth="1"/>
    <col min="1286" max="1287" width="9.140625" style="54"/>
    <col min="1288" max="1289" width="0" style="54" hidden="1" customWidth="1"/>
    <col min="1290" max="1536" width="9.140625" style="54"/>
    <col min="1537" max="1537" width="6.140625" style="54" customWidth="1"/>
    <col min="1538" max="1538" width="5.5703125" style="54" customWidth="1"/>
    <col min="1539" max="1539" width="55.28515625" style="54" customWidth="1"/>
    <col min="1540" max="1540" width="45.85546875" style="54" customWidth="1"/>
    <col min="1541" max="1541" width="26.28515625" style="54" customWidth="1"/>
    <col min="1542" max="1543" width="9.140625" style="54"/>
    <col min="1544" max="1545" width="0" style="54" hidden="1" customWidth="1"/>
    <col min="1546" max="1792" width="9.140625" style="54"/>
    <col min="1793" max="1793" width="6.140625" style="54" customWidth="1"/>
    <col min="1794" max="1794" width="5.5703125" style="54" customWidth="1"/>
    <col min="1795" max="1795" width="55.28515625" style="54" customWidth="1"/>
    <col min="1796" max="1796" width="45.85546875" style="54" customWidth="1"/>
    <col min="1797" max="1797" width="26.28515625" style="54" customWidth="1"/>
    <col min="1798" max="1799" width="9.140625" style="54"/>
    <col min="1800" max="1801" width="0" style="54" hidden="1" customWidth="1"/>
    <col min="1802" max="2048" width="9.140625" style="54"/>
    <col min="2049" max="2049" width="6.140625" style="54" customWidth="1"/>
    <col min="2050" max="2050" width="5.5703125" style="54" customWidth="1"/>
    <col min="2051" max="2051" width="55.28515625" style="54" customWidth="1"/>
    <col min="2052" max="2052" width="45.85546875" style="54" customWidth="1"/>
    <col min="2053" max="2053" width="26.28515625" style="54" customWidth="1"/>
    <col min="2054" max="2055" width="9.140625" style="54"/>
    <col min="2056" max="2057" width="0" style="54" hidden="1" customWidth="1"/>
    <col min="2058" max="2304" width="9.140625" style="54"/>
    <col min="2305" max="2305" width="6.140625" style="54" customWidth="1"/>
    <col min="2306" max="2306" width="5.5703125" style="54" customWidth="1"/>
    <col min="2307" max="2307" width="55.28515625" style="54" customWidth="1"/>
    <col min="2308" max="2308" width="45.85546875" style="54" customWidth="1"/>
    <col min="2309" max="2309" width="26.28515625" style="54" customWidth="1"/>
    <col min="2310" max="2311" width="9.140625" style="54"/>
    <col min="2312" max="2313" width="0" style="54" hidden="1" customWidth="1"/>
    <col min="2314" max="2560" width="9.140625" style="54"/>
    <col min="2561" max="2561" width="6.140625" style="54" customWidth="1"/>
    <col min="2562" max="2562" width="5.5703125" style="54" customWidth="1"/>
    <col min="2563" max="2563" width="55.28515625" style="54" customWidth="1"/>
    <col min="2564" max="2564" width="45.85546875" style="54" customWidth="1"/>
    <col min="2565" max="2565" width="26.28515625" style="54" customWidth="1"/>
    <col min="2566" max="2567" width="9.140625" style="54"/>
    <col min="2568" max="2569" width="0" style="54" hidden="1" customWidth="1"/>
    <col min="2570" max="2816" width="9.140625" style="54"/>
    <col min="2817" max="2817" width="6.140625" style="54" customWidth="1"/>
    <col min="2818" max="2818" width="5.5703125" style="54" customWidth="1"/>
    <col min="2819" max="2819" width="55.28515625" style="54" customWidth="1"/>
    <col min="2820" max="2820" width="45.85546875" style="54" customWidth="1"/>
    <col min="2821" max="2821" width="26.28515625" style="54" customWidth="1"/>
    <col min="2822" max="2823" width="9.140625" style="54"/>
    <col min="2824" max="2825" width="0" style="54" hidden="1" customWidth="1"/>
    <col min="2826" max="3072" width="9.140625" style="54"/>
    <col min="3073" max="3073" width="6.140625" style="54" customWidth="1"/>
    <col min="3074" max="3074" width="5.5703125" style="54" customWidth="1"/>
    <col min="3075" max="3075" width="55.28515625" style="54" customWidth="1"/>
    <col min="3076" max="3076" width="45.85546875" style="54" customWidth="1"/>
    <col min="3077" max="3077" width="26.28515625" style="54" customWidth="1"/>
    <col min="3078" max="3079" width="9.140625" style="54"/>
    <col min="3080" max="3081" width="0" style="54" hidden="1" customWidth="1"/>
    <col min="3082" max="3328" width="9.140625" style="54"/>
    <col min="3329" max="3329" width="6.140625" style="54" customWidth="1"/>
    <col min="3330" max="3330" width="5.5703125" style="54" customWidth="1"/>
    <col min="3331" max="3331" width="55.28515625" style="54" customWidth="1"/>
    <col min="3332" max="3332" width="45.85546875" style="54" customWidth="1"/>
    <col min="3333" max="3333" width="26.28515625" style="54" customWidth="1"/>
    <col min="3334" max="3335" width="9.140625" style="54"/>
    <col min="3336" max="3337" width="0" style="54" hidden="1" customWidth="1"/>
    <col min="3338" max="3584" width="9.140625" style="54"/>
    <col min="3585" max="3585" width="6.140625" style="54" customWidth="1"/>
    <col min="3586" max="3586" width="5.5703125" style="54" customWidth="1"/>
    <col min="3587" max="3587" width="55.28515625" style="54" customWidth="1"/>
    <col min="3588" max="3588" width="45.85546875" style="54" customWidth="1"/>
    <col min="3589" max="3589" width="26.28515625" style="54" customWidth="1"/>
    <col min="3590" max="3591" width="9.140625" style="54"/>
    <col min="3592" max="3593" width="0" style="54" hidden="1" customWidth="1"/>
    <col min="3594" max="3840" width="9.140625" style="54"/>
    <col min="3841" max="3841" width="6.140625" style="54" customWidth="1"/>
    <col min="3842" max="3842" width="5.5703125" style="54" customWidth="1"/>
    <col min="3843" max="3843" width="55.28515625" style="54" customWidth="1"/>
    <col min="3844" max="3844" width="45.85546875" style="54" customWidth="1"/>
    <col min="3845" max="3845" width="26.28515625" style="54" customWidth="1"/>
    <col min="3846" max="3847" width="9.140625" style="54"/>
    <col min="3848" max="3849" width="0" style="54" hidden="1" customWidth="1"/>
    <col min="3850" max="4096" width="9.140625" style="54"/>
    <col min="4097" max="4097" width="6.140625" style="54" customWidth="1"/>
    <col min="4098" max="4098" width="5.5703125" style="54" customWidth="1"/>
    <col min="4099" max="4099" width="55.28515625" style="54" customWidth="1"/>
    <col min="4100" max="4100" width="45.85546875" style="54" customWidth="1"/>
    <col min="4101" max="4101" width="26.28515625" style="54" customWidth="1"/>
    <col min="4102" max="4103" width="9.140625" style="54"/>
    <col min="4104" max="4105" width="0" style="54" hidden="1" customWidth="1"/>
    <col min="4106" max="4352" width="9.140625" style="54"/>
    <col min="4353" max="4353" width="6.140625" style="54" customWidth="1"/>
    <col min="4354" max="4354" width="5.5703125" style="54" customWidth="1"/>
    <col min="4355" max="4355" width="55.28515625" style="54" customWidth="1"/>
    <col min="4356" max="4356" width="45.85546875" style="54" customWidth="1"/>
    <col min="4357" max="4357" width="26.28515625" style="54" customWidth="1"/>
    <col min="4358" max="4359" width="9.140625" style="54"/>
    <col min="4360" max="4361" width="0" style="54" hidden="1" customWidth="1"/>
    <col min="4362" max="4608" width="9.140625" style="54"/>
    <col min="4609" max="4609" width="6.140625" style="54" customWidth="1"/>
    <col min="4610" max="4610" width="5.5703125" style="54" customWidth="1"/>
    <col min="4611" max="4611" width="55.28515625" style="54" customWidth="1"/>
    <col min="4612" max="4612" width="45.85546875" style="54" customWidth="1"/>
    <col min="4613" max="4613" width="26.28515625" style="54" customWidth="1"/>
    <col min="4614" max="4615" width="9.140625" style="54"/>
    <col min="4616" max="4617" width="0" style="54" hidden="1" customWidth="1"/>
    <col min="4618" max="4864" width="9.140625" style="54"/>
    <col min="4865" max="4865" width="6.140625" style="54" customWidth="1"/>
    <col min="4866" max="4866" width="5.5703125" style="54" customWidth="1"/>
    <col min="4867" max="4867" width="55.28515625" style="54" customWidth="1"/>
    <col min="4868" max="4868" width="45.85546875" style="54" customWidth="1"/>
    <col min="4869" max="4869" width="26.28515625" style="54" customWidth="1"/>
    <col min="4870" max="4871" width="9.140625" style="54"/>
    <col min="4872" max="4873" width="0" style="54" hidden="1" customWidth="1"/>
    <col min="4874" max="5120" width="9.140625" style="54"/>
    <col min="5121" max="5121" width="6.140625" style="54" customWidth="1"/>
    <col min="5122" max="5122" width="5.5703125" style="54" customWidth="1"/>
    <col min="5123" max="5123" width="55.28515625" style="54" customWidth="1"/>
    <col min="5124" max="5124" width="45.85546875" style="54" customWidth="1"/>
    <col min="5125" max="5125" width="26.28515625" style="54" customWidth="1"/>
    <col min="5126" max="5127" width="9.140625" style="54"/>
    <col min="5128" max="5129" width="0" style="54" hidden="1" customWidth="1"/>
    <col min="5130" max="5376" width="9.140625" style="54"/>
    <col min="5377" max="5377" width="6.140625" style="54" customWidth="1"/>
    <col min="5378" max="5378" width="5.5703125" style="54" customWidth="1"/>
    <col min="5379" max="5379" width="55.28515625" style="54" customWidth="1"/>
    <col min="5380" max="5380" width="45.85546875" style="54" customWidth="1"/>
    <col min="5381" max="5381" width="26.28515625" style="54" customWidth="1"/>
    <col min="5382" max="5383" width="9.140625" style="54"/>
    <col min="5384" max="5385" width="0" style="54" hidden="1" customWidth="1"/>
    <col min="5386" max="5632" width="9.140625" style="54"/>
    <col min="5633" max="5633" width="6.140625" style="54" customWidth="1"/>
    <col min="5634" max="5634" width="5.5703125" style="54" customWidth="1"/>
    <col min="5635" max="5635" width="55.28515625" style="54" customWidth="1"/>
    <col min="5636" max="5636" width="45.85546875" style="54" customWidth="1"/>
    <col min="5637" max="5637" width="26.28515625" style="54" customWidth="1"/>
    <col min="5638" max="5639" width="9.140625" style="54"/>
    <col min="5640" max="5641" width="0" style="54" hidden="1" customWidth="1"/>
    <col min="5642" max="5888" width="9.140625" style="54"/>
    <col min="5889" max="5889" width="6.140625" style="54" customWidth="1"/>
    <col min="5890" max="5890" width="5.5703125" style="54" customWidth="1"/>
    <col min="5891" max="5891" width="55.28515625" style="54" customWidth="1"/>
    <col min="5892" max="5892" width="45.85546875" style="54" customWidth="1"/>
    <col min="5893" max="5893" width="26.28515625" style="54" customWidth="1"/>
    <col min="5894" max="5895" width="9.140625" style="54"/>
    <col min="5896" max="5897" width="0" style="54" hidden="1" customWidth="1"/>
    <col min="5898" max="6144" width="9.140625" style="54"/>
    <col min="6145" max="6145" width="6.140625" style="54" customWidth="1"/>
    <col min="6146" max="6146" width="5.5703125" style="54" customWidth="1"/>
    <col min="6147" max="6147" width="55.28515625" style="54" customWidth="1"/>
    <col min="6148" max="6148" width="45.85546875" style="54" customWidth="1"/>
    <col min="6149" max="6149" width="26.28515625" style="54" customWidth="1"/>
    <col min="6150" max="6151" width="9.140625" style="54"/>
    <col min="6152" max="6153" width="0" style="54" hidden="1" customWidth="1"/>
    <col min="6154" max="6400" width="9.140625" style="54"/>
    <col min="6401" max="6401" width="6.140625" style="54" customWidth="1"/>
    <col min="6402" max="6402" width="5.5703125" style="54" customWidth="1"/>
    <col min="6403" max="6403" width="55.28515625" style="54" customWidth="1"/>
    <col min="6404" max="6404" width="45.85546875" style="54" customWidth="1"/>
    <col min="6405" max="6405" width="26.28515625" style="54" customWidth="1"/>
    <col min="6406" max="6407" width="9.140625" style="54"/>
    <col min="6408" max="6409" width="0" style="54" hidden="1" customWidth="1"/>
    <col min="6410" max="6656" width="9.140625" style="54"/>
    <col min="6657" max="6657" width="6.140625" style="54" customWidth="1"/>
    <col min="6658" max="6658" width="5.5703125" style="54" customWidth="1"/>
    <col min="6659" max="6659" width="55.28515625" style="54" customWidth="1"/>
    <col min="6660" max="6660" width="45.85546875" style="54" customWidth="1"/>
    <col min="6661" max="6661" width="26.28515625" style="54" customWidth="1"/>
    <col min="6662" max="6663" width="9.140625" style="54"/>
    <col min="6664" max="6665" width="0" style="54" hidden="1" customWidth="1"/>
    <col min="6666" max="6912" width="9.140625" style="54"/>
    <col min="6913" max="6913" width="6.140625" style="54" customWidth="1"/>
    <col min="6914" max="6914" width="5.5703125" style="54" customWidth="1"/>
    <col min="6915" max="6915" width="55.28515625" style="54" customWidth="1"/>
    <col min="6916" max="6916" width="45.85546875" style="54" customWidth="1"/>
    <col min="6917" max="6917" width="26.28515625" style="54" customWidth="1"/>
    <col min="6918" max="6919" width="9.140625" style="54"/>
    <col min="6920" max="6921" width="0" style="54" hidden="1" customWidth="1"/>
    <col min="6922" max="7168" width="9.140625" style="54"/>
    <col min="7169" max="7169" width="6.140625" style="54" customWidth="1"/>
    <col min="7170" max="7170" width="5.5703125" style="54" customWidth="1"/>
    <col min="7171" max="7171" width="55.28515625" style="54" customWidth="1"/>
    <col min="7172" max="7172" width="45.85546875" style="54" customWidth="1"/>
    <col min="7173" max="7173" width="26.28515625" style="54" customWidth="1"/>
    <col min="7174" max="7175" width="9.140625" style="54"/>
    <col min="7176" max="7177" width="0" style="54" hidden="1" customWidth="1"/>
    <col min="7178" max="7424" width="9.140625" style="54"/>
    <col min="7425" max="7425" width="6.140625" style="54" customWidth="1"/>
    <col min="7426" max="7426" width="5.5703125" style="54" customWidth="1"/>
    <col min="7427" max="7427" width="55.28515625" style="54" customWidth="1"/>
    <col min="7428" max="7428" width="45.85546875" style="54" customWidth="1"/>
    <col min="7429" max="7429" width="26.28515625" style="54" customWidth="1"/>
    <col min="7430" max="7431" width="9.140625" style="54"/>
    <col min="7432" max="7433" width="0" style="54" hidden="1" customWidth="1"/>
    <col min="7434" max="7680" width="9.140625" style="54"/>
    <col min="7681" max="7681" width="6.140625" style="54" customWidth="1"/>
    <col min="7682" max="7682" width="5.5703125" style="54" customWidth="1"/>
    <col min="7683" max="7683" width="55.28515625" style="54" customWidth="1"/>
    <col min="7684" max="7684" width="45.85546875" style="54" customWidth="1"/>
    <col min="7685" max="7685" width="26.28515625" style="54" customWidth="1"/>
    <col min="7686" max="7687" width="9.140625" style="54"/>
    <col min="7688" max="7689" width="0" style="54" hidden="1" customWidth="1"/>
    <col min="7690" max="7936" width="9.140625" style="54"/>
    <col min="7937" max="7937" width="6.140625" style="54" customWidth="1"/>
    <col min="7938" max="7938" width="5.5703125" style="54" customWidth="1"/>
    <col min="7939" max="7939" width="55.28515625" style="54" customWidth="1"/>
    <col min="7940" max="7940" width="45.85546875" style="54" customWidth="1"/>
    <col min="7941" max="7941" width="26.28515625" style="54" customWidth="1"/>
    <col min="7942" max="7943" width="9.140625" style="54"/>
    <col min="7944" max="7945" width="0" style="54" hidden="1" customWidth="1"/>
    <col min="7946" max="8192" width="9.140625" style="54"/>
    <col min="8193" max="8193" width="6.140625" style="54" customWidth="1"/>
    <col min="8194" max="8194" width="5.5703125" style="54" customWidth="1"/>
    <col min="8195" max="8195" width="55.28515625" style="54" customWidth="1"/>
    <col min="8196" max="8196" width="45.85546875" style="54" customWidth="1"/>
    <col min="8197" max="8197" width="26.28515625" style="54" customWidth="1"/>
    <col min="8198" max="8199" width="9.140625" style="54"/>
    <col min="8200" max="8201" width="0" style="54" hidden="1" customWidth="1"/>
    <col min="8202" max="8448" width="9.140625" style="54"/>
    <col min="8449" max="8449" width="6.140625" style="54" customWidth="1"/>
    <col min="8450" max="8450" width="5.5703125" style="54" customWidth="1"/>
    <col min="8451" max="8451" width="55.28515625" style="54" customWidth="1"/>
    <col min="8452" max="8452" width="45.85546875" style="54" customWidth="1"/>
    <col min="8453" max="8453" width="26.28515625" style="54" customWidth="1"/>
    <col min="8454" max="8455" width="9.140625" style="54"/>
    <col min="8456" max="8457" width="0" style="54" hidden="1" customWidth="1"/>
    <col min="8458" max="8704" width="9.140625" style="54"/>
    <col min="8705" max="8705" width="6.140625" style="54" customWidth="1"/>
    <col min="8706" max="8706" width="5.5703125" style="54" customWidth="1"/>
    <col min="8707" max="8707" width="55.28515625" style="54" customWidth="1"/>
    <col min="8708" max="8708" width="45.85546875" style="54" customWidth="1"/>
    <col min="8709" max="8709" width="26.28515625" style="54" customWidth="1"/>
    <col min="8710" max="8711" width="9.140625" style="54"/>
    <col min="8712" max="8713" width="0" style="54" hidden="1" customWidth="1"/>
    <col min="8714" max="8960" width="9.140625" style="54"/>
    <col min="8961" max="8961" width="6.140625" style="54" customWidth="1"/>
    <col min="8962" max="8962" width="5.5703125" style="54" customWidth="1"/>
    <col min="8963" max="8963" width="55.28515625" style="54" customWidth="1"/>
    <col min="8964" max="8964" width="45.85546875" style="54" customWidth="1"/>
    <col min="8965" max="8965" width="26.28515625" style="54" customWidth="1"/>
    <col min="8966" max="8967" width="9.140625" style="54"/>
    <col min="8968" max="8969" width="0" style="54" hidden="1" customWidth="1"/>
    <col min="8970" max="9216" width="9.140625" style="54"/>
    <col min="9217" max="9217" width="6.140625" style="54" customWidth="1"/>
    <col min="9218" max="9218" width="5.5703125" style="54" customWidth="1"/>
    <col min="9219" max="9219" width="55.28515625" style="54" customWidth="1"/>
    <col min="9220" max="9220" width="45.85546875" style="54" customWidth="1"/>
    <col min="9221" max="9221" width="26.28515625" style="54" customWidth="1"/>
    <col min="9222" max="9223" width="9.140625" style="54"/>
    <col min="9224" max="9225" width="0" style="54" hidden="1" customWidth="1"/>
    <col min="9226" max="9472" width="9.140625" style="54"/>
    <col min="9473" max="9473" width="6.140625" style="54" customWidth="1"/>
    <col min="9474" max="9474" width="5.5703125" style="54" customWidth="1"/>
    <col min="9475" max="9475" width="55.28515625" style="54" customWidth="1"/>
    <col min="9476" max="9476" width="45.85546875" style="54" customWidth="1"/>
    <col min="9477" max="9477" width="26.28515625" style="54" customWidth="1"/>
    <col min="9478" max="9479" width="9.140625" style="54"/>
    <col min="9480" max="9481" width="0" style="54" hidden="1" customWidth="1"/>
    <col min="9482" max="9728" width="9.140625" style="54"/>
    <col min="9729" max="9729" width="6.140625" style="54" customWidth="1"/>
    <col min="9730" max="9730" width="5.5703125" style="54" customWidth="1"/>
    <col min="9731" max="9731" width="55.28515625" style="54" customWidth="1"/>
    <col min="9732" max="9732" width="45.85546875" style="54" customWidth="1"/>
    <col min="9733" max="9733" width="26.28515625" style="54" customWidth="1"/>
    <col min="9734" max="9735" width="9.140625" style="54"/>
    <col min="9736" max="9737" width="0" style="54" hidden="1" customWidth="1"/>
    <col min="9738" max="9984" width="9.140625" style="54"/>
    <col min="9985" max="9985" width="6.140625" style="54" customWidth="1"/>
    <col min="9986" max="9986" width="5.5703125" style="54" customWidth="1"/>
    <col min="9987" max="9987" width="55.28515625" style="54" customWidth="1"/>
    <col min="9988" max="9988" width="45.85546875" style="54" customWidth="1"/>
    <col min="9989" max="9989" width="26.28515625" style="54" customWidth="1"/>
    <col min="9990" max="9991" width="9.140625" style="54"/>
    <col min="9992" max="9993" width="0" style="54" hidden="1" customWidth="1"/>
    <col min="9994" max="10240" width="9.140625" style="54"/>
    <col min="10241" max="10241" width="6.140625" style="54" customWidth="1"/>
    <col min="10242" max="10242" width="5.5703125" style="54" customWidth="1"/>
    <col min="10243" max="10243" width="55.28515625" style="54" customWidth="1"/>
    <col min="10244" max="10244" width="45.85546875" style="54" customWidth="1"/>
    <col min="10245" max="10245" width="26.28515625" style="54" customWidth="1"/>
    <col min="10246" max="10247" width="9.140625" style="54"/>
    <col min="10248" max="10249" width="0" style="54" hidden="1" customWidth="1"/>
    <col min="10250" max="10496" width="9.140625" style="54"/>
    <col min="10497" max="10497" width="6.140625" style="54" customWidth="1"/>
    <col min="10498" max="10498" width="5.5703125" style="54" customWidth="1"/>
    <col min="10499" max="10499" width="55.28515625" style="54" customWidth="1"/>
    <col min="10500" max="10500" width="45.85546875" style="54" customWidth="1"/>
    <col min="10501" max="10501" width="26.28515625" style="54" customWidth="1"/>
    <col min="10502" max="10503" width="9.140625" style="54"/>
    <col min="10504" max="10505" width="0" style="54" hidden="1" customWidth="1"/>
    <col min="10506" max="10752" width="9.140625" style="54"/>
    <col min="10753" max="10753" width="6.140625" style="54" customWidth="1"/>
    <col min="10754" max="10754" width="5.5703125" style="54" customWidth="1"/>
    <col min="10755" max="10755" width="55.28515625" style="54" customWidth="1"/>
    <col min="10756" max="10756" width="45.85546875" style="54" customWidth="1"/>
    <col min="10757" max="10757" width="26.28515625" style="54" customWidth="1"/>
    <col min="10758" max="10759" width="9.140625" style="54"/>
    <col min="10760" max="10761" width="0" style="54" hidden="1" customWidth="1"/>
    <col min="10762" max="11008" width="9.140625" style="54"/>
    <col min="11009" max="11009" width="6.140625" style="54" customWidth="1"/>
    <col min="11010" max="11010" width="5.5703125" style="54" customWidth="1"/>
    <col min="11011" max="11011" width="55.28515625" style="54" customWidth="1"/>
    <col min="11012" max="11012" width="45.85546875" style="54" customWidth="1"/>
    <col min="11013" max="11013" width="26.28515625" style="54" customWidth="1"/>
    <col min="11014" max="11015" width="9.140625" style="54"/>
    <col min="11016" max="11017" width="0" style="54" hidden="1" customWidth="1"/>
    <col min="11018" max="11264" width="9.140625" style="54"/>
    <col min="11265" max="11265" width="6.140625" style="54" customWidth="1"/>
    <col min="11266" max="11266" width="5.5703125" style="54" customWidth="1"/>
    <col min="11267" max="11267" width="55.28515625" style="54" customWidth="1"/>
    <col min="11268" max="11268" width="45.85546875" style="54" customWidth="1"/>
    <col min="11269" max="11269" width="26.28515625" style="54" customWidth="1"/>
    <col min="11270" max="11271" width="9.140625" style="54"/>
    <col min="11272" max="11273" width="0" style="54" hidden="1" customWidth="1"/>
    <col min="11274" max="11520" width="9.140625" style="54"/>
    <col min="11521" max="11521" width="6.140625" style="54" customWidth="1"/>
    <col min="11522" max="11522" width="5.5703125" style="54" customWidth="1"/>
    <col min="11523" max="11523" width="55.28515625" style="54" customWidth="1"/>
    <col min="11524" max="11524" width="45.85546875" style="54" customWidth="1"/>
    <col min="11525" max="11525" width="26.28515625" style="54" customWidth="1"/>
    <col min="11526" max="11527" width="9.140625" style="54"/>
    <col min="11528" max="11529" width="0" style="54" hidden="1" customWidth="1"/>
    <col min="11530" max="11776" width="9.140625" style="54"/>
    <col min="11777" max="11777" width="6.140625" style="54" customWidth="1"/>
    <col min="11778" max="11778" width="5.5703125" style="54" customWidth="1"/>
    <col min="11779" max="11779" width="55.28515625" style="54" customWidth="1"/>
    <col min="11780" max="11780" width="45.85546875" style="54" customWidth="1"/>
    <col min="11781" max="11781" width="26.28515625" style="54" customWidth="1"/>
    <col min="11782" max="11783" width="9.140625" style="54"/>
    <col min="11784" max="11785" width="0" style="54" hidden="1" customWidth="1"/>
    <col min="11786" max="12032" width="9.140625" style="54"/>
    <col min="12033" max="12033" width="6.140625" style="54" customWidth="1"/>
    <col min="12034" max="12034" width="5.5703125" style="54" customWidth="1"/>
    <col min="12035" max="12035" width="55.28515625" style="54" customWidth="1"/>
    <col min="12036" max="12036" width="45.85546875" style="54" customWidth="1"/>
    <col min="12037" max="12037" width="26.28515625" style="54" customWidth="1"/>
    <col min="12038" max="12039" width="9.140625" style="54"/>
    <col min="12040" max="12041" width="0" style="54" hidden="1" customWidth="1"/>
    <col min="12042" max="12288" width="9.140625" style="54"/>
    <col min="12289" max="12289" width="6.140625" style="54" customWidth="1"/>
    <col min="12290" max="12290" width="5.5703125" style="54" customWidth="1"/>
    <col min="12291" max="12291" width="55.28515625" style="54" customWidth="1"/>
    <col min="12292" max="12292" width="45.85546875" style="54" customWidth="1"/>
    <col min="12293" max="12293" width="26.28515625" style="54" customWidth="1"/>
    <col min="12294" max="12295" width="9.140625" style="54"/>
    <col min="12296" max="12297" width="0" style="54" hidden="1" customWidth="1"/>
    <col min="12298" max="12544" width="9.140625" style="54"/>
    <col min="12545" max="12545" width="6.140625" style="54" customWidth="1"/>
    <col min="12546" max="12546" width="5.5703125" style="54" customWidth="1"/>
    <col min="12547" max="12547" width="55.28515625" style="54" customWidth="1"/>
    <col min="12548" max="12548" width="45.85546875" style="54" customWidth="1"/>
    <col min="12549" max="12549" width="26.28515625" style="54" customWidth="1"/>
    <col min="12550" max="12551" width="9.140625" style="54"/>
    <col min="12552" max="12553" width="0" style="54" hidden="1" customWidth="1"/>
    <col min="12554" max="12800" width="9.140625" style="54"/>
    <col min="12801" max="12801" width="6.140625" style="54" customWidth="1"/>
    <col min="12802" max="12802" width="5.5703125" style="54" customWidth="1"/>
    <col min="12803" max="12803" width="55.28515625" style="54" customWidth="1"/>
    <col min="12804" max="12804" width="45.85546875" style="54" customWidth="1"/>
    <col min="12805" max="12805" width="26.28515625" style="54" customWidth="1"/>
    <col min="12806" max="12807" width="9.140625" style="54"/>
    <col min="12808" max="12809" width="0" style="54" hidden="1" customWidth="1"/>
    <col min="12810" max="13056" width="9.140625" style="54"/>
    <col min="13057" max="13057" width="6.140625" style="54" customWidth="1"/>
    <col min="13058" max="13058" width="5.5703125" style="54" customWidth="1"/>
    <col min="13059" max="13059" width="55.28515625" style="54" customWidth="1"/>
    <col min="13060" max="13060" width="45.85546875" style="54" customWidth="1"/>
    <col min="13061" max="13061" width="26.28515625" style="54" customWidth="1"/>
    <col min="13062" max="13063" width="9.140625" style="54"/>
    <col min="13064" max="13065" width="0" style="54" hidden="1" customWidth="1"/>
    <col min="13066" max="13312" width="9.140625" style="54"/>
    <col min="13313" max="13313" width="6.140625" style="54" customWidth="1"/>
    <col min="13314" max="13314" width="5.5703125" style="54" customWidth="1"/>
    <col min="13315" max="13315" width="55.28515625" style="54" customWidth="1"/>
    <col min="13316" max="13316" width="45.85546875" style="54" customWidth="1"/>
    <col min="13317" max="13317" width="26.28515625" style="54" customWidth="1"/>
    <col min="13318" max="13319" width="9.140625" style="54"/>
    <col min="13320" max="13321" width="0" style="54" hidden="1" customWidth="1"/>
    <col min="13322" max="13568" width="9.140625" style="54"/>
    <col min="13569" max="13569" width="6.140625" style="54" customWidth="1"/>
    <col min="13570" max="13570" width="5.5703125" style="54" customWidth="1"/>
    <col min="13571" max="13571" width="55.28515625" style="54" customWidth="1"/>
    <col min="13572" max="13572" width="45.85546875" style="54" customWidth="1"/>
    <col min="13573" max="13573" width="26.28515625" style="54" customWidth="1"/>
    <col min="13574" max="13575" width="9.140625" style="54"/>
    <col min="13576" max="13577" width="0" style="54" hidden="1" customWidth="1"/>
    <col min="13578" max="13824" width="9.140625" style="54"/>
    <col min="13825" max="13825" width="6.140625" style="54" customWidth="1"/>
    <col min="13826" max="13826" width="5.5703125" style="54" customWidth="1"/>
    <col min="13827" max="13827" width="55.28515625" style="54" customWidth="1"/>
    <col min="13828" max="13828" width="45.85546875" style="54" customWidth="1"/>
    <col min="13829" max="13829" width="26.28515625" style="54" customWidth="1"/>
    <col min="13830" max="13831" width="9.140625" style="54"/>
    <col min="13832" max="13833" width="0" style="54" hidden="1" customWidth="1"/>
    <col min="13834" max="14080" width="9.140625" style="54"/>
    <col min="14081" max="14081" width="6.140625" style="54" customWidth="1"/>
    <col min="14082" max="14082" width="5.5703125" style="54" customWidth="1"/>
    <col min="14083" max="14083" width="55.28515625" style="54" customWidth="1"/>
    <col min="14084" max="14084" width="45.85546875" style="54" customWidth="1"/>
    <col min="14085" max="14085" width="26.28515625" style="54" customWidth="1"/>
    <col min="14086" max="14087" width="9.140625" style="54"/>
    <col min="14088" max="14089" width="0" style="54" hidden="1" customWidth="1"/>
    <col min="14090" max="14336" width="9.140625" style="54"/>
    <col min="14337" max="14337" width="6.140625" style="54" customWidth="1"/>
    <col min="14338" max="14338" width="5.5703125" style="54" customWidth="1"/>
    <col min="14339" max="14339" width="55.28515625" style="54" customWidth="1"/>
    <col min="14340" max="14340" width="45.85546875" style="54" customWidth="1"/>
    <col min="14341" max="14341" width="26.28515625" style="54" customWidth="1"/>
    <col min="14342" max="14343" width="9.140625" style="54"/>
    <col min="14344" max="14345" width="0" style="54" hidden="1" customWidth="1"/>
    <col min="14346" max="14592" width="9.140625" style="54"/>
    <col min="14593" max="14593" width="6.140625" style="54" customWidth="1"/>
    <col min="14594" max="14594" width="5.5703125" style="54" customWidth="1"/>
    <col min="14595" max="14595" width="55.28515625" style="54" customWidth="1"/>
    <col min="14596" max="14596" width="45.85546875" style="54" customWidth="1"/>
    <col min="14597" max="14597" width="26.28515625" style="54" customWidth="1"/>
    <col min="14598" max="14599" width="9.140625" style="54"/>
    <col min="14600" max="14601" width="0" style="54" hidden="1" customWidth="1"/>
    <col min="14602" max="14848" width="9.140625" style="54"/>
    <col min="14849" max="14849" width="6.140625" style="54" customWidth="1"/>
    <col min="14850" max="14850" width="5.5703125" style="54" customWidth="1"/>
    <col min="14851" max="14851" width="55.28515625" style="54" customWidth="1"/>
    <col min="14852" max="14852" width="45.85546875" style="54" customWidth="1"/>
    <col min="14853" max="14853" width="26.28515625" style="54" customWidth="1"/>
    <col min="14854" max="14855" width="9.140625" style="54"/>
    <col min="14856" max="14857" width="0" style="54" hidden="1" customWidth="1"/>
    <col min="14858" max="15104" width="9.140625" style="54"/>
    <col min="15105" max="15105" width="6.140625" style="54" customWidth="1"/>
    <col min="15106" max="15106" width="5.5703125" style="54" customWidth="1"/>
    <col min="15107" max="15107" width="55.28515625" style="54" customWidth="1"/>
    <col min="15108" max="15108" width="45.85546875" style="54" customWidth="1"/>
    <col min="15109" max="15109" width="26.28515625" style="54" customWidth="1"/>
    <col min="15110" max="15111" width="9.140625" style="54"/>
    <col min="15112" max="15113" width="0" style="54" hidden="1" customWidth="1"/>
    <col min="15114" max="15360" width="9.140625" style="54"/>
    <col min="15361" max="15361" width="6.140625" style="54" customWidth="1"/>
    <col min="15362" max="15362" width="5.5703125" style="54" customWidth="1"/>
    <col min="15363" max="15363" width="55.28515625" style="54" customWidth="1"/>
    <col min="15364" max="15364" width="45.85546875" style="54" customWidth="1"/>
    <col min="15365" max="15365" width="26.28515625" style="54" customWidth="1"/>
    <col min="15366" max="15367" width="9.140625" style="54"/>
    <col min="15368" max="15369" width="0" style="54" hidden="1" customWidth="1"/>
    <col min="15370" max="15616" width="9.140625" style="54"/>
    <col min="15617" max="15617" width="6.140625" style="54" customWidth="1"/>
    <col min="15618" max="15618" width="5.5703125" style="54" customWidth="1"/>
    <col min="15619" max="15619" width="55.28515625" style="54" customWidth="1"/>
    <col min="15620" max="15620" width="45.85546875" style="54" customWidth="1"/>
    <col min="15621" max="15621" width="26.28515625" style="54" customWidth="1"/>
    <col min="15622" max="15623" width="9.140625" style="54"/>
    <col min="15624" max="15625" width="0" style="54" hidden="1" customWidth="1"/>
    <col min="15626" max="15872" width="9.140625" style="54"/>
    <col min="15873" max="15873" width="6.140625" style="54" customWidth="1"/>
    <col min="15874" max="15874" width="5.5703125" style="54" customWidth="1"/>
    <col min="15875" max="15875" width="55.28515625" style="54" customWidth="1"/>
    <col min="15876" max="15876" width="45.85546875" style="54" customWidth="1"/>
    <col min="15877" max="15877" width="26.28515625" style="54" customWidth="1"/>
    <col min="15878" max="15879" width="9.140625" style="54"/>
    <col min="15880" max="15881" width="0" style="54" hidden="1" customWidth="1"/>
    <col min="15882" max="16128" width="9.140625" style="54"/>
    <col min="16129" max="16129" width="6.140625" style="54" customWidth="1"/>
    <col min="16130" max="16130" width="5.5703125" style="54" customWidth="1"/>
    <col min="16131" max="16131" width="55.28515625" style="54" customWidth="1"/>
    <col min="16132" max="16132" width="45.85546875" style="54" customWidth="1"/>
    <col min="16133" max="16133" width="26.28515625" style="54" customWidth="1"/>
    <col min="16134" max="16135" width="9.140625" style="54"/>
    <col min="16136" max="16137" width="0" style="54" hidden="1" customWidth="1"/>
    <col min="16138" max="16384" width="9.140625" style="54"/>
  </cols>
  <sheetData>
    <row r="3" spans="2:9" s="38" customFormat="1" ht="18" x14ac:dyDescent="0.25">
      <c r="B3" s="37" t="s">
        <v>84</v>
      </c>
      <c r="C3" s="37"/>
      <c r="D3" s="37"/>
      <c r="E3" s="37"/>
    </row>
    <row r="4" spans="2:9" s="42" customFormat="1" x14ac:dyDescent="0.2">
      <c r="B4" s="39"/>
      <c r="C4" s="40"/>
      <c r="D4" s="40"/>
      <c r="E4" s="41"/>
    </row>
    <row r="5" spans="2:9" s="45" customFormat="1" ht="31.5" customHeight="1" x14ac:dyDescent="0.25">
      <c r="B5" s="43" t="s">
        <v>1</v>
      </c>
      <c r="C5" s="43" t="s">
        <v>2</v>
      </c>
      <c r="D5" s="43" t="s">
        <v>3</v>
      </c>
      <c r="E5" s="44" t="s">
        <v>4</v>
      </c>
      <c r="H5" s="46" t="s">
        <v>5</v>
      </c>
      <c r="I5" s="45">
        <v>4</v>
      </c>
    </row>
    <row r="6" spans="2:9" s="45" customFormat="1" ht="15.75" x14ac:dyDescent="0.25">
      <c r="B6" s="47"/>
      <c r="C6" s="47"/>
      <c r="D6" s="47"/>
      <c r="E6" s="48"/>
      <c r="H6" s="49" t="s">
        <v>6</v>
      </c>
      <c r="I6" s="50">
        <v>6</v>
      </c>
    </row>
    <row r="7" spans="2:9" x14ac:dyDescent="0.2">
      <c r="B7" s="51">
        <v>1</v>
      </c>
      <c r="C7" s="52" t="s">
        <v>22</v>
      </c>
      <c r="D7" s="52" t="s">
        <v>23</v>
      </c>
      <c r="E7" s="53">
        <v>34080</v>
      </c>
      <c r="H7" s="54" t="s">
        <v>9</v>
      </c>
      <c r="I7" s="54">
        <v>2</v>
      </c>
    </row>
    <row r="8" spans="2:9" x14ac:dyDescent="0.2">
      <c r="B8" s="51">
        <v>2</v>
      </c>
      <c r="C8" s="52" t="s">
        <v>22</v>
      </c>
      <c r="D8" s="52" t="s">
        <v>23</v>
      </c>
      <c r="E8" s="53">
        <v>20700</v>
      </c>
      <c r="H8" s="54" t="s">
        <v>12</v>
      </c>
      <c r="I8" s="54">
        <v>1</v>
      </c>
    </row>
    <row r="9" spans="2:9" x14ac:dyDescent="0.2">
      <c r="B9" s="51">
        <v>3</v>
      </c>
      <c r="C9" s="52" t="s">
        <v>85</v>
      </c>
      <c r="D9" s="52" t="s">
        <v>86</v>
      </c>
      <c r="E9" s="53">
        <v>110000</v>
      </c>
      <c r="H9" s="54" t="s">
        <v>13</v>
      </c>
      <c r="I9" s="54">
        <v>1</v>
      </c>
    </row>
    <row r="10" spans="2:9" x14ac:dyDescent="0.2">
      <c r="B10" s="51">
        <v>4</v>
      </c>
      <c r="C10" s="52" t="s">
        <v>87</v>
      </c>
      <c r="D10" s="52" t="s">
        <v>88</v>
      </c>
      <c r="E10" s="53">
        <v>82000</v>
      </c>
      <c r="H10" s="54" t="s">
        <v>14</v>
      </c>
      <c r="I10" s="54">
        <v>5</v>
      </c>
    </row>
    <row r="11" spans="2:9" ht="15" x14ac:dyDescent="0.25">
      <c r="B11" s="51">
        <v>5</v>
      </c>
      <c r="C11" s="52" t="s">
        <v>89</v>
      </c>
      <c r="D11" s="52" t="s">
        <v>34</v>
      </c>
      <c r="E11" s="53">
        <v>5820</v>
      </c>
      <c r="H11" s="55" t="s">
        <v>15</v>
      </c>
      <c r="I11" s="55">
        <v>17</v>
      </c>
    </row>
    <row r="12" spans="2:9" x14ac:dyDescent="0.2">
      <c r="B12" s="51">
        <v>6</v>
      </c>
      <c r="C12" s="52" t="s">
        <v>90</v>
      </c>
      <c r="D12" s="52" t="s">
        <v>91</v>
      </c>
      <c r="E12" s="53">
        <v>348750</v>
      </c>
      <c r="H12" s="56" t="s">
        <v>18</v>
      </c>
      <c r="I12" s="56">
        <v>7</v>
      </c>
    </row>
    <row r="13" spans="2:9" x14ac:dyDescent="0.2">
      <c r="B13" s="51">
        <v>7</v>
      </c>
      <c r="C13" s="57" t="s">
        <v>92</v>
      </c>
      <c r="D13" s="52" t="s">
        <v>79</v>
      </c>
      <c r="E13" s="53">
        <v>12948.6</v>
      </c>
      <c r="H13" s="54" t="s">
        <v>21</v>
      </c>
      <c r="I13" s="54">
        <v>3</v>
      </c>
    </row>
    <row r="14" spans="2:9" x14ac:dyDescent="0.2">
      <c r="B14" s="51">
        <v>8</v>
      </c>
      <c r="C14" s="52" t="s">
        <v>74</v>
      </c>
      <c r="D14" s="52" t="s">
        <v>75</v>
      </c>
      <c r="E14" s="53">
        <v>48800</v>
      </c>
      <c r="H14" s="58" t="s">
        <v>24</v>
      </c>
      <c r="I14" s="58">
        <v>6</v>
      </c>
    </row>
    <row r="15" spans="2:9" x14ac:dyDescent="0.2">
      <c r="B15" s="51">
        <v>9</v>
      </c>
      <c r="C15" s="52" t="s">
        <v>10</v>
      </c>
      <c r="D15" s="52" t="s">
        <v>11</v>
      </c>
      <c r="E15" s="53">
        <v>39750</v>
      </c>
      <c r="H15" s="54" t="s">
        <v>27</v>
      </c>
      <c r="I15" s="54">
        <v>1</v>
      </c>
    </row>
    <row r="16" spans="2:9" x14ac:dyDescent="0.2">
      <c r="B16" s="51">
        <v>10</v>
      </c>
      <c r="C16" s="59" t="s">
        <v>44</v>
      </c>
      <c r="D16" s="52" t="s">
        <v>56</v>
      </c>
      <c r="E16" s="53">
        <f>1700+300+1400+1160+550+1250</f>
        <v>6360</v>
      </c>
      <c r="H16" s="54" t="s">
        <v>28</v>
      </c>
      <c r="I16" s="54">
        <v>4</v>
      </c>
    </row>
    <row r="17" spans="2:9" x14ac:dyDescent="0.2">
      <c r="B17" s="51">
        <v>11</v>
      </c>
      <c r="C17" s="59" t="s">
        <v>93</v>
      </c>
      <c r="D17" s="52" t="s">
        <v>94</v>
      </c>
      <c r="E17" s="53">
        <v>2750</v>
      </c>
      <c r="H17" s="54" t="s">
        <v>29</v>
      </c>
      <c r="I17" s="54">
        <v>2</v>
      </c>
    </row>
    <row r="18" spans="2:9" x14ac:dyDescent="0.2">
      <c r="B18" s="51">
        <v>12</v>
      </c>
      <c r="C18" s="59" t="s">
        <v>95</v>
      </c>
      <c r="D18" s="52" t="s">
        <v>96</v>
      </c>
      <c r="E18" s="53">
        <v>50000</v>
      </c>
      <c r="H18" s="54" t="s">
        <v>30</v>
      </c>
      <c r="I18" s="54">
        <v>5</v>
      </c>
    </row>
    <row r="19" spans="2:9" x14ac:dyDescent="0.2">
      <c r="B19" s="51">
        <v>13</v>
      </c>
      <c r="C19" s="59" t="s">
        <v>29</v>
      </c>
      <c r="D19" s="52" t="s">
        <v>34</v>
      </c>
      <c r="E19" s="53">
        <v>8429.2999999999993</v>
      </c>
      <c r="H19" s="54" t="s">
        <v>33</v>
      </c>
      <c r="I19" s="54">
        <v>2</v>
      </c>
    </row>
    <row r="20" spans="2:9" x14ac:dyDescent="0.2">
      <c r="B20" s="51">
        <v>14</v>
      </c>
      <c r="C20" s="59" t="s">
        <v>44</v>
      </c>
      <c r="D20" s="52" t="s">
        <v>56</v>
      </c>
      <c r="E20" s="53">
        <f>42000+21000</f>
        <v>63000</v>
      </c>
      <c r="H20" s="54" t="s">
        <v>35</v>
      </c>
      <c r="I20" s="54">
        <v>1</v>
      </c>
    </row>
    <row r="21" spans="2:9" x14ac:dyDescent="0.2">
      <c r="B21" s="51">
        <v>15</v>
      </c>
      <c r="C21" s="59" t="s">
        <v>36</v>
      </c>
      <c r="D21" s="52" t="s">
        <v>37</v>
      </c>
      <c r="E21" s="53">
        <v>15000</v>
      </c>
      <c r="H21" s="58" t="s">
        <v>38</v>
      </c>
      <c r="I21" s="58">
        <v>6</v>
      </c>
    </row>
    <row r="22" spans="2:9" x14ac:dyDescent="0.2">
      <c r="B22" s="51">
        <v>16</v>
      </c>
      <c r="C22" s="52" t="s">
        <v>97</v>
      </c>
      <c r="D22" s="52" t="s">
        <v>98</v>
      </c>
      <c r="E22" s="53">
        <v>220000</v>
      </c>
      <c r="H22" s="54" t="s">
        <v>41</v>
      </c>
      <c r="I22" s="54">
        <v>1</v>
      </c>
    </row>
    <row r="23" spans="2:9" x14ac:dyDescent="0.2">
      <c r="B23" s="51">
        <v>17</v>
      </c>
      <c r="C23" s="52" t="s">
        <v>99</v>
      </c>
      <c r="D23" s="52" t="s">
        <v>100</v>
      </c>
      <c r="E23" s="53">
        <v>39850</v>
      </c>
      <c r="H23" s="54" t="s">
        <v>42</v>
      </c>
      <c r="I23" s="54">
        <v>1</v>
      </c>
    </row>
    <row r="24" spans="2:9" x14ac:dyDescent="0.2">
      <c r="B24" s="51">
        <v>18</v>
      </c>
      <c r="C24" s="52" t="s">
        <v>101</v>
      </c>
      <c r="D24" s="52" t="s">
        <v>102</v>
      </c>
      <c r="E24" s="53">
        <v>2590</v>
      </c>
      <c r="H24" s="54" t="s">
        <v>43</v>
      </c>
      <c r="I24" s="54">
        <v>3</v>
      </c>
    </row>
    <row r="25" spans="2:9" x14ac:dyDescent="0.2">
      <c r="B25" s="51">
        <v>19</v>
      </c>
      <c r="C25" s="52" t="s">
        <v>22</v>
      </c>
      <c r="D25" s="52" t="s">
        <v>23</v>
      </c>
      <c r="E25" s="53">
        <v>3410.5</v>
      </c>
      <c r="H25" s="54" t="s">
        <v>44</v>
      </c>
      <c r="I25" s="54">
        <v>5</v>
      </c>
    </row>
    <row r="26" spans="2:9" x14ac:dyDescent="0.2">
      <c r="B26" s="51">
        <v>20</v>
      </c>
      <c r="C26" s="52" t="s">
        <v>22</v>
      </c>
      <c r="D26" s="52" t="s">
        <v>23</v>
      </c>
      <c r="E26" s="60">
        <v>9000</v>
      </c>
      <c r="H26" s="54" t="s">
        <v>25</v>
      </c>
      <c r="I26" s="54">
        <v>5</v>
      </c>
    </row>
    <row r="27" spans="2:9" x14ac:dyDescent="0.2">
      <c r="B27" s="51">
        <v>21</v>
      </c>
      <c r="C27" s="52" t="s">
        <v>22</v>
      </c>
      <c r="D27" s="52" t="s">
        <v>23</v>
      </c>
      <c r="E27" s="60">
        <v>21075</v>
      </c>
      <c r="H27" s="54" t="s">
        <v>47</v>
      </c>
      <c r="I27" s="54">
        <v>2</v>
      </c>
    </row>
    <row r="28" spans="2:9" x14ac:dyDescent="0.2">
      <c r="B28" s="51">
        <v>22</v>
      </c>
      <c r="C28" s="52" t="s">
        <v>66</v>
      </c>
      <c r="D28" s="52" t="s">
        <v>67</v>
      </c>
      <c r="E28" s="60">
        <v>40695</v>
      </c>
      <c r="H28" s="54" t="s">
        <v>50</v>
      </c>
      <c r="I28" s="54">
        <v>3</v>
      </c>
    </row>
    <row r="29" spans="2:9" x14ac:dyDescent="0.2">
      <c r="B29" s="51">
        <v>23</v>
      </c>
      <c r="C29" s="52" t="s">
        <v>44</v>
      </c>
      <c r="D29" s="52" t="s">
        <v>56</v>
      </c>
      <c r="E29" s="60">
        <v>1780</v>
      </c>
      <c r="H29" s="54" t="s">
        <v>52</v>
      </c>
      <c r="I29" s="54">
        <v>4</v>
      </c>
    </row>
    <row r="30" spans="2:9" x14ac:dyDescent="0.2">
      <c r="B30" s="51">
        <v>24</v>
      </c>
      <c r="C30" s="59" t="s">
        <v>36</v>
      </c>
      <c r="D30" s="52" t="s">
        <v>37</v>
      </c>
      <c r="E30" s="60">
        <v>231000</v>
      </c>
      <c r="H30" s="54" t="s">
        <v>53</v>
      </c>
      <c r="I30" s="54">
        <v>1</v>
      </c>
    </row>
    <row r="31" spans="2:9" x14ac:dyDescent="0.2">
      <c r="B31" s="51">
        <v>25</v>
      </c>
      <c r="C31" s="52" t="s">
        <v>27</v>
      </c>
      <c r="D31" s="52" t="s">
        <v>103</v>
      </c>
      <c r="E31" s="60">
        <v>1950</v>
      </c>
      <c r="H31" s="58" t="s">
        <v>54</v>
      </c>
      <c r="I31" s="58">
        <v>6</v>
      </c>
    </row>
    <row r="32" spans="2:9" x14ac:dyDescent="0.2">
      <c r="B32" s="51">
        <v>26</v>
      </c>
      <c r="C32" s="52" t="s">
        <v>87</v>
      </c>
      <c r="D32" s="52" t="s">
        <v>88</v>
      </c>
      <c r="E32" s="60">
        <v>3800</v>
      </c>
      <c r="H32" s="54" t="s">
        <v>55</v>
      </c>
      <c r="I32" s="54">
        <v>1</v>
      </c>
    </row>
    <row r="33" spans="2:9" x14ac:dyDescent="0.2">
      <c r="B33" s="51">
        <v>27</v>
      </c>
      <c r="C33" s="52" t="s">
        <v>74</v>
      </c>
      <c r="D33" s="52" t="s">
        <v>75</v>
      </c>
      <c r="E33" s="60">
        <v>1380</v>
      </c>
      <c r="I33" s="54">
        <f>SUM(I5:I32)</f>
        <v>105</v>
      </c>
    </row>
    <row r="34" spans="2:9" x14ac:dyDescent="0.2">
      <c r="B34" s="51">
        <v>28</v>
      </c>
      <c r="C34" s="52" t="s">
        <v>39</v>
      </c>
      <c r="D34" s="52" t="s">
        <v>40</v>
      </c>
      <c r="E34" s="60">
        <v>5229.42</v>
      </c>
    </row>
    <row r="35" spans="2:9" x14ac:dyDescent="0.2">
      <c r="B35" s="51">
        <v>29</v>
      </c>
      <c r="C35" s="52" t="s">
        <v>22</v>
      </c>
      <c r="D35" s="52" t="s">
        <v>23</v>
      </c>
      <c r="E35" s="60">
        <v>98045</v>
      </c>
    </row>
    <row r="36" spans="2:9" x14ac:dyDescent="0.2">
      <c r="B36" s="51">
        <v>30</v>
      </c>
      <c r="C36" s="52" t="s">
        <v>22</v>
      </c>
      <c r="D36" s="52" t="s">
        <v>23</v>
      </c>
      <c r="E36" s="60">
        <v>128060</v>
      </c>
    </row>
    <row r="37" spans="2:9" x14ac:dyDescent="0.2">
      <c r="B37" s="51">
        <v>31</v>
      </c>
      <c r="C37" s="52" t="s">
        <v>44</v>
      </c>
      <c r="D37" s="52" t="s">
        <v>56</v>
      </c>
      <c r="E37" s="60">
        <v>67175</v>
      </c>
    </row>
    <row r="38" spans="2:9" x14ac:dyDescent="0.2">
      <c r="B38" s="51">
        <v>32</v>
      </c>
      <c r="C38" s="52" t="s">
        <v>7</v>
      </c>
      <c r="D38" s="52" t="s">
        <v>8</v>
      </c>
      <c r="E38" s="60">
        <v>100000</v>
      </c>
    </row>
    <row r="39" spans="2:9" x14ac:dyDescent="0.2">
      <c r="B39" s="51">
        <v>33</v>
      </c>
      <c r="C39" s="52" t="s">
        <v>7</v>
      </c>
      <c r="D39" s="52" t="s">
        <v>8</v>
      </c>
      <c r="E39" s="60">
        <v>352500</v>
      </c>
    </row>
    <row r="40" spans="2:9" x14ac:dyDescent="0.2">
      <c r="B40" s="51">
        <v>34</v>
      </c>
      <c r="C40" s="52" t="s">
        <v>104</v>
      </c>
      <c r="D40" s="52" t="s">
        <v>51</v>
      </c>
      <c r="E40" s="60">
        <f>6000+12500+6500</f>
        <v>25000</v>
      </c>
    </row>
    <row r="41" spans="2:9" x14ac:dyDescent="0.2">
      <c r="B41" s="51">
        <v>35</v>
      </c>
      <c r="C41" s="52" t="s">
        <v>105</v>
      </c>
      <c r="D41" s="52" t="s">
        <v>106</v>
      </c>
      <c r="E41" s="60">
        <v>62500</v>
      </c>
    </row>
    <row r="42" spans="2:9" x14ac:dyDescent="0.2">
      <c r="B42" s="51">
        <v>36</v>
      </c>
      <c r="C42" s="52" t="s">
        <v>97</v>
      </c>
      <c r="D42" s="52" t="s">
        <v>98</v>
      </c>
      <c r="E42" s="60">
        <v>49500</v>
      </c>
    </row>
    <row r="43" spans="2:9" x14ac:dyDescent="0.2">
      <c r="B43" s="51">
        <v>37</v>
      </c>
      <c r="C43" s="52" t="s">
        <v>22</v>
      </c>
      <c r="D43" s="52" t="s">
        <v>23</v>
      </c>
      <c r="E43" s="60">
        <v>92624.75</v>
      </c>
    </row>
    <row r="44" spans="2:9" x14ac:dyDescent="0.2">
      <c r="B44" s="51">
        <v>38</v>
      </c>
      <c r="C44" s="59" t="s">
        <v>36</v>
      </c>
      <c r="D44" s="52" t="s">
        <v>37</v>
      </c>
      <c r="E44" s="60">
        <v>35000</v>
      </c>
    </row>
    <row r="45" spans="2:9" x14ac:dyDescent="0.2">
      <c r="B45" s="51">
        <v>39</v>
      </c>
      <c r="C45" s="59" t="s">
        <v>36</v>
      </c>
      <c r="D45" s="52" t="s">
        <v>37</v>
      </c>
      <c r="E45" s="60">
        <v>8799</v>
      </c>
    </row>
    <row r="46" spans="2:9" x14ac:dyDescent="0.2">
      <c r="B46" s="51">
        <v>40</v>
      </c>
      <c r="C46" s="52" t="s">
        <v>44</v>
      </c>
      <c r="D46" s="52" t="s">
        <v>56</v>
      </c>
      <c r="E46" s="60">
        <f>8000+20000+7000</f>
        <v>35000</v>
      </c>
    </row>
    <row r="47" spans="2:9" x14ac:dyDescent="0.2">
      <c r="B47" s="51">
        <v>41</v>
      </c>
      <c r="C47" s="52" t="s">
        <v>33</v>
      </c>
      <c r="D47" s="52" t="s">
        <v>107</v>
      </c>
      <c r="E47" s="60">
        <f>80.67+249.6</f>
        <v>330.27</v>
      </c>
    </row>
    <row r="48" spans="2:9" x14ac:dyDescent="0.2">
      <c r="B48" s="51">
        <v>42</v>
      </c>
      <c r="C48" s="52" t="s">
        <v>108</v>
      </c>
      <c r="D48" s="52" t="s">
        <v>109</v>
      </c>
      <c r="E48" s="60">
        <v>2980</v>
      </c>
    </row>
    <row r="49" spans="2:5" x14ac:dyDescent="0.2">
      <c r="B49" s="51">
        <v>43</v>
      </c>
      <c r="C49" s="52" t="s">
        <v>33</v>
      </c>
      <c r="D49" s="52" t="s">
        <v>107</v>
      </c>
      <c r="E49" s="60">
        <v>1078.43</v>
      </c>
    </row>
    <row r="50" spans="2:5" x14ac:dyDescent="0.2">
      <c r="B50" s="51">
        <v>44</v>
      </c>
      <c r="C50" s="52" t="s">
        <v>10</v>
      </c>
      <c r="D50" s="52" t="s">
        <v>11</v>
      </c>
      <c r="E50" s="60">
        <v>578456</v>
      </c>
    </row>
    <row r="51" spans="2:5" x14ac:dyDescent="0.2">
      <c r="B51" s="51">
        <v>45</v>
      </c>
      <c r="C51" s="52" t="s">
        <v>101</v>
      </c>
      <c r="D51" s="52" t="s">
        <v>102</v>
      </c>
      <c r="E51" s="60">
        <v>5900</v>
      </c>
    </row>
    <row r="52" spans="2:5" x14ac:dyDescent="0.2">
      <c r="B52" s="51">
        <v>46</v>
      </c>
      <c r="C52" s="52" t="s">
        <v>27</v>
      </c>
      <c r="D52" s="52" t="s">
        <v>103</v>
      </c>
      <c r="E52" s="60">
        <f>7500+16000</f>
        <v>23500</v>
      </c>
    </row>
    <row r="53" spans="2:5" x14ac:dyDescent="0.2">
      <c r="B53" s="51">
        <v>47</v>
      </c>
      <c r="C53" s="52" t="s">
        <v>22</v>
      </c>
      <c r="D53" s="52" t="s">
        <v>23</v>
      </c>
      <c r="E53" s="60">
        <v>8910</v>
      </c>
    </row>
    <row r="54" spans="2:5" x14ac:dyDescent="0.2">
      <c r="B54" s="51">
        <v>48</v>
      </c>
      <c r="C54" s="52" t="s">
        <v>92</v>
      </c>
      <c r="D54" s="52" t="s">
        <v>79</v>
      </c>
      <c r="E54" s="60">
        <v>10500</v>
      </c>
    </row>
    <row r="55" spans="2:5" x14ac:dyDescent="0.2">
      <c r="B55" s="51">
        <v>49</v>
      </c>
      <c r="C55" s="52" t="s">
        <v>29</v>
      </c>
      <c r="D55" s="52" t="s">
        <v>34</v>
      </c>
      <c r="E55" s="60">
        <v>2300</v>
      </c>
    </row>
    <row r="56" spans="2:5" x14ac:dyDescent="0.2">
      <c r="B56" s="51">
        <v>50</v>
      </c>
      <c r="C56" s="52" t="s">
        <v>7</v>
      </c>
      <c r="D56" s="52" t="s">
        <v>8</v>
      </c>
      <c r="E56" s="60">
        <v>315000</v>
      </c>
    </row>
    <row r="57" spans="2:5" x14ac:dyDescent="0.2">
      <c r="B57" s="51">
        <v>51</v>
      </c>
      <c r="C57" s="59" t="s">
        <v>104</v>
      </c>
      <c r="D57" s="52" t="s">
        <v>51</v>
      </c>
      <c r="E57" s="60">
        <f>3750+7500+3750</f>
        <v>15000</v>
      </c>
    </row>
    <row r="58" spans="2:5" x14ac:dyDescent="0.2">
      <c r="B58" s="51">
        <v>52</v>
      </c>
      <c r="C58" s="59" t="s">
        <v>104</v>
      </c>
      <c r="D58" s="52" t="s">
        <v>51</v>
      </c>
      <c r="E58" s="60">
        <v>32250</v>
      </c>
    </row>
    <row r="59" spans="2:5" x14ac:dyDescent="0.2">
      <c r="B59" s="51">
        <v>53</v>
      </c>
      <c r="C59" s="59" t="s">
        <v>44</v>
      </c>
      <c r="D59" s="52" t="s">
        <v>56</v>
      </c>
      <c r="E59" s="60">
        <v>3115</v>
      </c>
    </row>
    <row r="60" spans="2:5" x14ac:dyDescent="0.2">
      <c r="B60" s="51">
        <v>54</v>
      </c>
      <c r="C60" s="52" t="s">
        <v>10</v>
      </c>
      <c r="D60" s="52" t="s">
        <v>11</v>
      </c>
      <c r="E60" s="60">
        <v>41000</v>
      </c>
    </row>
    <row r="61" spans="2:5" s="61" customFormat="1" ht="15.75" x14ac:dyDescent="0.25">
      <c r="B61" s="51">
        <v>55</v>
      </c>
      <c r="C61" s="59" t="s">
        <v>33</v>
      </c>
      <c r="D61" s="52" t="s">
        <v>107</v>
      </c>
      <c r="E61" s="60">
        <f>80.67+249.6</f>
        <v>330.27</v>
      </c>
    </row>
    <row r="62" spans="2:5" x14ac:dyDescent="0.2">
      <c r="B62" s="51">
        <v>56</v>
      </c>
      <c r="C62" s="59" t="s">
        <v>110</v>
      </c>
      <c r="D62" s="52" t="s">
        <v>111</v>
      </c>
      <c r="E62" s="60">
        <v>10000</v>
      </c>
    </row>
    <row r="63" spans="2:5" x14ac:dyDescent="0.2">
      <c r="B63" s="51">
        <v>57</v>
      </c>
      <c r="C63" s="52" t="s">
        <v>89</v>
      </c>
      <c r="D63" s="52" t="s">
        <v>34</v>
      </c>
      <c r="E63" s="60">
        <v>14620</v>
      </c>
    </row>
    <row r="64" spans="2:5" x14ac:dyDescent="0.2">
      <c r="B64" s="51">
        <v>58</v>
      </c>
      <c r="C64" s="59" t="s">
        <v>110</v>
      </c>
      <c r="D64" s="52" t="s">
        <v>111</v>
      </c>
      <c r="E64" s="60">
        <v>14300</v>
      </c>
    </row>
    <row r="65" spans="2:5" x14ac:dyDescent="0.2">
      <c r="B65" s="51">
        <v>59</v>
      </c>
      <c r="C65" s="52" t="s">
        <v>112</v>
      </c>
      <c r="D65" s="52" t="s">
        <v>113</v>
      </c>
      <c r="E65" s="60">
        <v>13500</v>
      </c>
    </row>
    <row r="66" spans="2:5" x14ac:dyDescent="0.2">
      <c r="B66" s="51">
        <v>60</v>
      </c>
      <c r="C66" s="52" t="s">
        <v>108</v>
      </c>
      <c r="D66" s="52" t="s">
        <v>109</v>
      </c>
      <c r="E66" s="60">
        <v>3000</v>
      </c>
    </row>
    <row r="67" spans="2:5" x14ac:dyDescent="0.2">
      <c r="B67" s="51">
        <v>61</v>
      </c>
      <c r="C67" s="52" t="s">
        <v>25</v>
      </c>
      <c r="D67" s="52" t="s">
        <v>114</v>
      </c>
      <c r="E67" s="60">
        <v>15375</v>
      </c>
    </row>
    <row r="68" spans="2:5" x14ac:dyDescent="0.2">
      <c r="B68" s="51">
        <v>62</v>
      </c>
      <c r="C68" s="52" t="s">
        <v>44</v>
      </c>
      <c r="D68" s="52" t="s">
        <v>56</v>
      </c>
      <c r="E68" s="60">
        <v>54400</v>
      </c>
    </row>
    <row r="69" spans="2:5" x14ac:dyDescent="0.2">
      <c r="B69" s="51">
        <v>63</v>
      </c>
      <c r="C69" s="52" t="s">
        <v>33</v>
      </c>
      <c r="D69" s="52" t="s">
        <v>107</v>
      </c>
      <c r="E69" s="60">
        <v>35000</v>
      </c>
    </row>
    <row r="70" spans="2:5" x14ac:dyDescent="0.2">
      <c r="B70" s="51">
        <v>64</v>
      </c>
      <c r="C70" s="52" t="s">
        <v>44</v>
      </c>
      <c r="D70" s="52" t="s">
        <v>56</v>
      </c>
      <c r="E70" s="60">
        <v>15500</v>
      </c>
    </row>
    <row r="71" spans="2:5" x14ac:dyDescent="0.2">
      <c r="B71" s="51">
        <v>65</v>
      </c>
      <c r="C71" s="52" t="s">
        <v>115</v>
      </c>
      <c r="D71" s="52" t="s">
        <v>106</v>
      </c>
      <c r="E71" s="60">
        <f>45000+22000+45000</f>
        <v>112000</v>
      </c>
    </row>
    <row r="72" spans="2:5" x14ac:dyDescent="0.2">
      <c r="B72" s="51">
        <v>66</v>
      </c>
      <c r="C72" s="52" t="s">
        <v>97</v>
      </c>
      <c r="D72" s="52" t="s">
        <v>98</v>
      </c>
      <c r="E72" s="60">
        <v>70000</v>
      </c>
    </row>
    <row r="73" spans="2:5" x14ac:dyDescent="0.2">
      <c r="B73" s="51">
        <v>67</v>
      </c>
      <c r="C73" s="52" t="s">
        <v>104</v>
      </c>
      <c r="D73" s="52" t="s">
        <v>51</v>
      </c>
      <c r="E73" s="60">
        <v>17500</v>
      </c>
    </row>
    <row r="74" spans="2:5" x14ac:dyDescent="0.2">
      <c r="B74" s="51">
        <v>68</v>
      </c>
      <c r="C74" s="52" t="s">
        <v>44</v>
      </c>
      <c r="D74" s="52" t="s">
        <v>56</v>
      </c>
      <c r="E74" s="60">
        <f>37805+4300+11115</f>
        <v>53220</v>
      </c>
    </row>
    <row r="75" spans="2:5" x14ac:dyDescent="0.2">
      <c r="B75" s="51">
        <v>69</v>
      </c>
      <c r="C75" s="52" t="s">
        <v>33</v>
      </c>
      <c r="D75" s="52" t="s">
        <v>107</v>
      </c>
      <c r="E75" s="60">
        <v>35000</v>
      </c>
    </row>
    <row r="76" spans="2:5" x14ac:dyDescent="0.2">
      <c r="B76" s="51">
        <v>70</v>
      </c>
      <c r="C76" s="52" t="s">
        <v>63</v>
      </c>
      <c r="D76" s="52" t="s">
        <v>64</v>
      </c>
      <c r="E76" s="60">
        <v>11400</v>
      </c>
    </row>
    <row r="77" spans="2:5" x14ac:dyDescent="0.2">
      <c r="B77" s="51">
        <v>71</v>
      </c>
      <c r="C77" s="52" t="s">
        <v>25</v>
      </c>
      <c r="D77" s="52" t="s">
        <v>114</v>
      </c>
      <c r="E77" s="60">
        <v>132300</v>
      </c>
    </row>
    <row r="78" spans="2:5" x14ac:dyDescent="0.2">
      <c r="B78" s="51">
        <v>72</v>
      </c>
      <c r="C78" s="52" t="s">
        <v>7</v>
      </c>
      <c r="D78" s="52" t="s">
        <v>8</v>
      </c>
      <c r="E78" s="60">
        <v>200000</v>
      </c>
    </row>
    <row r="79" spans="2:5" x14ac:dyDescent="0.2">
      <c r="B79" s="51">
        <v>73</v>
      </c>
      <c r="C79" s="52" t="s">
        <v>7</v>
      </c>
      <c r="D79" s="52" t="s">
        <v>8</v>
      </c>
      <c r="E79" s="60">
        <f>352000+158100</f>
        <v>510100</v>
      </c>
    </row>
    <row r="80" spans="2:5" x14ac:dyDescent="0.2">
      <c r="B80" s="51">
        <v>74</v>
      </c>
      <c r="C80" s="52" t="s">
        <v>101</v>
      </c>
      <c r="D80" s="52" t="s">
        <v>102</v>
      </c>
      <c r="E80" s="60">
        <v>1960</v>
      </c>
    </row>
    <row r="81" spans="2:5" x14ac:dyDescent="0.2">
      <c r="B81" s="51">
        <v>75</v>
      </c>
      <c r="C81" s="52" t="s">
        <v>33</v>
      </c>
      <c r="D81" s="52" t="s">
        <v>107</v>
      </c>
      <c r="E81" s="60">
        <f>510+1331.2+20.1</f>
        <v>1861.3</v>
      </c>
    </row>
    <row r="82" spans="2:5" x14ac:dyDescent="0.2">
      <c r="B82" s="51">
        <v>76</v>
      </c>
      <c r="C82" s="52" t="s">
        <v>112</v>
      </c>
      <c r="D82" s="52" t="s">
        <v>113</v>
      </c>
      <c r="E82" s="60">
        <v>24600</v>
      </c>
    </row>
    <row r="83" spans="2:5" x14ac:dyDescent="0.2">
      <c r="B83" s="51">
        <v>77</v>
      </c>
      <c r="C83" s="52" t="s">
        <v>7</v>
      </c>
      <c r="D83" s="52" t="s">
        <v>8</v>
      </c>
      <c r="E83" s="60">
        <v>200000</v>
      </c>
    </row>
    <row r="84" spans="2:5" x14ac:dyDescent="0.2">
      <c r="B84" s="51">
        <v>78</v>
      </c>
      <c r="C84" s="52" t="s">
        <v>74</v>
      </c>
      <c r="D84" s="52" t="s">
        <v>75</v>
      </c>
      <c r="E84" s="60">
        <v>2500</v>
      </c>
    </row>
    <row r="85" spans="2:5" x14ac:dyDescent="0.2">
      <c r="B85" s="51">
        <v>79</v>
      </c>
      <c r="C85" s="52" t="s">
        <v>10</v>
      </c>
      <c r="D85" s="52" t="s">
        <v>11</v>
      </c>
      <c r="E85" s="60">
        <v>14600</v>
      </c>
    </row>
    <row r="86" spans="2:5" x14ac:dyDescent="0.2">
      <c r="B86" s="51">
        <v>80</v>
      </c>
      <c r="C86" s="52" t="s">
        <v>104</v>
      </c>
      <c r="D86" s="52" t="s">
        <v>51</v>
      </c>
      <c r="E86" s="60">
        <v>705000</v>
      </c>
    </row>
    <row r="87" spans="2:5" x14ac:dyDescent="0.2">
      <c r="B87" s="51">
        <v>81</v>
      </c>
      <c r="C87" s="52" t="s">
        <v>44</v>
      </c>
      <c r="D87" s="52" t="s">
        <v>56</v>
      </c>
      <c r="E87" s="60">
        <f>11000+1200</f>
        <v>12200</v>
      </c>
    </row>
    <row r="88" spans="2:5" x14ac:dyDescent="0.2">
      <c r="B88" s="51">
        <v>82</v>
      </c>
      <c r="C88" s="52" t="s">
        <v>33</v>
      </c>
      <c r="D88" s="52" t="s">
        <v>107</v>
      </c>
      <c r="E88" s="60">
        <v>1891.3</v>
      </c>
    </row>
    <row r="89" spans="2:5" x14ac:dyDescent="0.2">
      <c r="B89" s="51">
        <v>83</v>
      </c>
      <c r="C89" s="52" t="s">
        <v>44</v>
      </c>
      <c r="D89" s="52" t="s">
        <v>56</v>
      </c>
      <c r="E89" s="60">
        <v>42000</v>
      </c>
    </row>
    <row r="90" spans="2:5" x14ac:dyDescent="0.2">
      <c r="B90" s="51">
        <v>84</v>
      </c>
      <c r="C90" s="52" t="s">
        <v>104</v>
      </c>
      <c r="D90" s="52" t="s">
        <v>51</v>
      </c>
      <c r="E90" s="60">
        <v>6500</v>
      </c>
    </row>
    <row r="91" spans="2:5" x14ac:dyDescent="0.2">
      <c r="B91" s="51">
        <v>85</v>
      </c>
      <c r="C91" s="52" t="s">
        <v>63</v>
      </c>
      <c r="D91" s="52" t="s">
        <v>64</v>
      </c>
      <c r="E91" s="60">
        <f>32000+195990+20350</f>
        <v>248340</v>
      </c>
    </row>
    <row r="92" spans="2:5" x14ac:dyDescent="0.2">
      <c r="B92" s="51">
        <v>86</v>
      </c>
      <c r="C92" s="52" t="s">
        <v>10</v>
      </c>
      <c r="D92" s="52" t="s">
        <v>11</v>
      </c>
      <c r="E92" s="60">
        <v>3050</v>
      </c>
    </row>
    <row r="93" spans="2:5" x14ac:dyDescent="0.2">
      <c r="B93" s="51">
        <v>87</v>
      </c>
      <c r="C93" s="52" t="s">
        <v>7</v>
      </c>
      <c r="D93" s="52" t="s">
        <v>8</v>
      </c>
      <c r="E93" s="60">
        <f>313750+7952.49+1047.51</f>
        <v>322750</v>
      </c>
    </row>
    <row r="94" spans="2:5" x14ac:dyDescent="0.2">
      <c r="B94" s="51">
        <v>88</v>
      </c>
      <c r="C94" s="52" t="s">
        <v>116</v>
      </c>
      <c r="D94" s="52" t="s">
        <v>117</v>
      </c>
      <c r="E94" s="60">
        <v>8608</v>
      </c>
    </row>
    <row r="95" spans="2:5" x14ac:dyDescent="0.2">
      <c r="B95" s="51">
        <v>89</v>
      </c>
      <c r="C95" s="52" t="s">
        <v>36</v>
      </c>
      <c r="D95" s="52" t="s">
        <v>37</v>
      </c>
      <c r="E95" s="60">
        <v>27552</v>
      </c>
    </row>
    <row r="96" spans="2:5" x14ac:dyDescent="0.2">
      <c r="B96" s="51">
        <v>90</v>
      </c>
      <c r="C96" s="52" t="s">
        <v>118</v>
      </c>
      <c r="D96" s="52" t="s">
        <v>119</v>
      </c>
      <c r="E96" s="60">
        <v>17612</v>
      </c>
    </row>
    <row r="97" spans="2:5" x14ac:dyDescent="0.2">
      <c r="B97" s="51">
        <v>91</v>
      </c>
      <c r="C97" s="52" t="s">
        <v>87</v>
      </c>
      <c r="D97" s="52" t="s">
        <v>88</v>
      </c>
      <c r="E97" s="60">
        <v>120000</v>
      </c>
    </row>
    <row r="98" spans="2:5" x14ac:dyDescent="0.2">
      <c r="B98" s="51">
        <v>92</v>
      </c>
      <c r="C98" s="52" t="s">
        <v>112</v>
      </c>
      <c r="D98" s="52" t="s">
        <v>34</v>
      </c>
      <c r="E98" s="60">
        <v>491.21</v>
      </c>
    </row>
    <row r="99" spans="2:5" x14ac:dyDescent="0.2">
      <c r="B99" s="51">
        <v>93</v>
      </c>
      <c r="C99" s="52" t="s">
        <v>120</v>
      </c>
      <c r="D99" s="52" t="s">
        <v>121</v>
      </c>
      <c r="E99" s="60">
        <v>8750</v>
      </c>
    </row>
    <row r="100" spans="2:5" x14ac:dyDescent="0.2">
      <c r="B100" s="51">
        <v>94</v>
      </c>
      <c r="C100" s="52" t="s">
        <v>10</v>
      </c>
      <c r="D100" s="52" t="s">
        <v>11</v>
      </c>
      <c r="E100" s="60">
        <v>4800</v>
      </c>
    </row>
    <row r="101" spans="2:5" x14ac:dyDescent="0.2">
      <c r="B101" s="51">
        <v>95</v>
      </c>
      <c r="C101" s="52" t="s">
        <v>10</v>
      </c>
      <c r="D101" s="52" t="s">
        <v>11</v>
      </c>
      <c r="E101" s="60">
        <f>4472.15+2225</f>
        <v>6697.15</v>
      </c>
    </row>
    <row r="102" spans="2:5" x14ac:dyDescent="0.2">
      <c r="B102" s="51">
        <v>96</v>
      </c>
      <c r="C102" s="52" t="s">
        <v>90</v>
      </c>
      <c r="D102" s="52" t="s">
        <v>91</v>
      </c>
      <c r="E102" s="60">
        <v>344500</v>
      </c>
    </row>
    <row r="103" spans="2:5" x14ac:dyDescent="0.2">
      <c r="B103" s="51">
        <v>97</v>
      </c>
      <c r="C103" s="52" t="s">
        <v>10</v>
      </c>
      <c r="D103" s="52" t="s">
        <v>11</v>
      </c>
      <c r="E103" s="60">
        <v>22500</v>
      </c>
    </row>
    <row r="104" spans="2:5" x14ac:dyDescent="0.2">
      <c r="B104" s="51">
        <v>98</v>
      </c>
      <c r="C104" s="52" t="s">
        <v>10</v>
      </c>
      <c r="D104" s="52" t="s">
        <v>11</v>
      </c>
      <c r="E104" s="60">
        <v>12000</v>
      </c>
    </row>
    <row r="105" spans="2:5" x14ac:dyDescent="0.2">
      <c r="B105" s="51">
        <v>99</v>
      </c>
      <c r="C105" s="52" t="s">
        <v>7</v>
      </c>
      <c r="D105" s="52" t="s">
        <v>8</v>
      </c>
      <c r="E105" s="60">
        <v>95280</v>
      </c>
    </row>
    <row r="106" spans="2:5" x14ac:dyDescent="0.2">
      <c r="B106" s="51">
        <v>100</v>
      </c>
      <c r="C106" s="52" t="s">
        <v>63</v>
      </c>
      <c r="D106" s="52" t="s">
        <v>64</v>
      </c>
      <c r="E106" s="60">
        <v>48020</v>
      </c>
    </row>
    <row r="107" spans="2:5" x14ac:dyDescent="0.2">
      <c r="B107" s="51">
        <v>101</v>
      </c>
      <c r="C107" s="52" t="s">
        <v>44</v>
      </c>
      <c r="D107" s="52" t="s">
        <v>56</v>
      </c>
      <c r="E107" s="60">
        <v>3115</v>
      </c>
    </row>
    <row r="108" spans="2:5" x14ac:dyDescent="0.2">
      <c r="B108" s="51">
        <v>102</v>
      </c>
      <c r="C108" s="52" t="s">
        <v>10</v>
      </c>
      <c r="D108" s="52" t="s">
        <v>11</v>
      </c>
      <c r="E108" s="60">
        <v>50000</v>
      </c>
    </row>
    <row r="109" spans="2:5" x14ac:dyDescent="0.2">
      <c r="B109" s="51">
        <v>103</v>
      </c>
      <c r="C109" s="52" t="s">
        <v>74</v>
      </c>
      <c r="D109" s="52" t="s">
        <v>75</v>
      </c>
      <c r="E109" s="60">
        <v>220</v>
      </c>
    </row>
    <row r="110" spans="2:5" x14ac:dyDescent="0.2">
      <c r="B110" s="51">
        <v>104</v>
      </c>
      <c r="C110" s="52" t="s">
        <v>74</v>
      </c>
      <c r="D110" s="52" t="s">
        <v>75</v>
      </c>
      <c r="E110" s="60">
        <v>840</v>
      </c>
    </row>
    <row r="111" spans="2:5" x14ac:dyDescent="0.2">
      <c r="B111" s="51">
        <v>105</v>
      </c>
      <c r="C111" s="52" t="s">
        <v>63</v>
      </c>
      <c r="D111" s="52" t="s">
        <v>64</v>
      </c>
      <c r="E111" s="60">
        <f>34800+4350</f>
        <v>39150</v>
      </c>
    </row>
    <row r="112" spans="2:5" x14ac:dyDescent="0.2">
      <c r="B112" s="51">
        <v>106</v>
      </c>
      <c r="C112" s="52" t="s">
        <v>10</v>
      </c>
      <c r="D112" s="52" t="s">
        <v>11</v>
      </c>
      <c r="E112" s="60">
        <v>20000</v>
      </c>
    </row>
    <row r="113" spans="2:5" x14ac:dyDescent="0.2">
      <c r="B113" s="51">
        <v>107</v>
      </c>
      <c r="C113" s="52" t="s">
        <v>22</v>
      </c>
      <c r="D113" s="52" t="s">
        <v>23</v>
      </c>
      <c r="E113" s="60">
        <v>63909.5</v>
      </c>
    </row>
    <row r="114" spans="2:5" x14ac:dyDescent="0.2">
      <c r="B114" s="51">
        <v>108</v>
      </c>
      <c r="C114" s="52" t="s">
        <v>22</v>
      </c>
      <c r="D114" s="52" t="s">
        <v>23</v>
      </c>
      <c r="E114" s="60">
        <v>11617</v>
      </c>
    </row>
    <row r="115" spans="2:5" x14ac:dyDescent="0.2">
      <c r="B115" s="51">
        <v>109</v>
      </c>
      <c r="C115" s="52" t="s">
        <v>72</v>
      </c>
      <c r="D115" s="52" t="s">
        <v>122</v>
      </c>
      <c r="E115" s="60">
        <v>150000</v>
      </c>
    </row>
    <row r="116" spans="2:5" x14ac:dyDescent="0.2">
      <c r="B116" s="51">
        <v>110</v>
      </c>
      <c r="C116" s="52" t="s">
        <v>27</v>
      </c>
      <c r="D116" s="52" t="s">
        <v>103</v>
      </c>
      <c r="E116" s="60">
        <v>2600</v>
      </c>
    </row>
    <row r="117" spans="2:5" x14ac:dyDescent="0.2">
      <c r="B117" s="51">
        <v>111</v>
      </c>
      <c r="C117" s="52" t="s">
        <v>7</v>
      </c>
      <c r="D117" s="52" t="s">
        <v>8</v>
      </c>
      <c r="E117" s="60">
        <v>123600</v>
      </c>
    </row>
    <row r="118" spans="2:5" x14ac:dyDescent="0.2">
      <c r="B118" s="51">
        <v>112</v>
      </c>
      <c r="C118" s="52" t="s">
        <v>27</v>
      </c>
      <c r="D118" s="52" t="s">
        <v>103</v>
      </c>
      <c r="E118" s="60">
        <v>6750</v>
      </c>
    </row>
    <row r="119" spans="2:5" x14ac:dyDescent="0.2">
      <c r="B119" s="51">
        <v>113</v>
      </c>
      <c r="C119" s="52" t="s">
        <v>63</v>
      </c>
      <c r="D119" s="52" t="s">
        <v>64</v>
      </c>
      <c r="E119" s="60">
        <v>108865</v>
      </c>
    </row>
    <row r="120" spans="2:5" x14ac:dyDescent="0.2">
      <c r="B120" s="51">
        <v>114</v>
      </c>
      <c r="C120" s="52" t="s">
        <v>36</v>
      </c>
      <c r="D120" s="52" t="s">
        <v>37</v>
      </c>
      <c r="E120" s="60">
        <v>40556.5</v>
      </c>
    </row>
    <row r="121" spans="2:5" x14ac:dyDescent="0.2">
      <c r="B121" s="51">
        <v>115</v>
      </c>
      <c r="C121" s="52" t="s">
        <v>123</v>
      </c>
      <c r="D121" s="52" t="s">
        <v>124</v>
      </c>
      <c r="E121" s="60">
        <v>2499</v>
      </c>
    </row>
    <row r="122" spans="2:5" x14ac:dyDescent="0.2">
      <c r="B122" s="51">
        <v>116</v>
      </c>
      <c r="C122" s="52" t="s">
        <v>10</v>
      </c>
      <c r="D122" s="52" t="s">
        <v>11</v>
      </c>
      <c r="E122" s="60">
        <v>21000</v>
      </c>
    </row>
    <row r="123" spans="2:5" x14ac:dyDescent="0.2">
      <c r="B123" s="51">
        <v>117</v>
      </c>
      <c r="C123" s="52" t="s">
        <v>10</v>
      </c>
      <c r="D123" s="52" t="s">
        <v>11</v>
      </c>
      <c r="E123" s="60">
        <v>49220</v>
      </c>
    </row>
    <row r="124" spans="2:5" x14ac:dyDescent="0.2">
      <c r="B124" s="51">
        <v>118</v>
      </c>
      <c r="C124" s="52" t="s">
        <v>7</v>
      </c>
      <c r="D124" s="52" t="s">
        <v>8</v>
      </c>
      <c r="E124" s="60">
        <v>123600</v>
      </c>
    </row>
    <row r="125" spans="2:5" x14ac:dyDescent="0.2">
      <c r="B125" s="51">
        <v>119</v>
      </c>
      <c r="C125" s="52" t="s">
        <v>10</v>
      </c>
      <c r="D125" s="52" t="s">
        <v>11</v>
      </c>
      <c r="E125" s="60">
        <v>2340</v>
      </c>
    </row>
    <row r="126" spans="2:5" x14ac:dyDescent="0.2">
      <c r="B126" s="51">
        <v>120</v>
      </c>
      <c r="C126" s="52" t="s">
        <v>59</v>
      </c>
      <c r="D126" s="52" t="s">
        <v>60</v>
      </c>
      <c r="E126" s="60">
        <v>25000</v>
      </c>
    </row>
    <row r="127" spans="2:5" x14ac:dyDescent="0.2">
      <c r="B127" s="51">
        <v>121</v>
      </c>
      <c r="C127" s="52" t="s">
        <v>63</v>
      </c>
      <c r="D127" s="52" t="s">
        <v>64</v>
      </c>
      <c r="E127" s="60">
        <v>4000</v>
      </c>
    </row>
    <row r="128" spans="2:5" x14ac:dyDescent="0.2">
      <c r="B128" s="51">
        <v>122</v>
      </c>
      <c r="C128" s="52" t="s">
        <v>63</v>
      </c>
      <c r="D128" s="52" t="s">
        <v>64</v>
      </c>
      <c r="E128" s="60">
        <f>14800+109760+6600+3120</f>
        <v>134280</v>
      </c>
    </row>
    <row r="129" spans="2:5" x14ac:dyDescent="0.2">
      <c r="B129" s="51">
        <v>123</v>
      </c>
      <c r="C129" s="52" t="s">
        <v>63</v>
      </c>
      <c r="D129" s="52" t="s">
        <v>64</v>
      </c>
      <c r="E129" s="60">
        <f>37570+19840+48725+46610</f>
        <v>152745</v>
      </c>
    </row>
    <row r="130" spans="2:5" x14ac:dyDescent="0.2">
      <c r="B130" s="51">
        <v>124</v>
      </c>
      <c r="C130" s="52" t="s">
        <v>104</v>
      </c>
      <c r="D130" s="52" t="s">
        <v>51</v>
      </c>
      <c r="E130" s="60">
        <v>32420</v>
      </c>
    </row>
    <row r="131" spans="2:5" x14ac:dyDescent="0.2">
      <c r="B131" s="51">
        <v>125</v>
      </c>
      <c r="C131" s="52" t="s">
        <v>10</v>
      </c>
      <c r="D131" s="52" t="s">
        <v>11</v>
      </c>
      <c r="E131" s="60">
        <v>165000</v>
      </c>
    </row>
    <row r="132" spans="2:5" x14ac:dyDescent="0.2">
      <c r="B132" s="51">
        <v>126</v>
      </c>
      <c r="C132" s="52" t="s">
        <v>118</v>
      </c>
      <c r="D132" s="52" t="s">
        <v>119</v>
      </c>
      <c r="E132" s="60">
        <v>840000</v>
      </c>
    </row>
    <row r="133" spans="2:5" x14ac:dyDescent="0.2">
      <c r="B133" s="51">
        <v>127</v>
      </c>
      <c r="C133" s="52" t="s">
        <v>10</v>
      </c>
      <c r="D133" s="52" t="s">
        <v>11</v>
      </c>
      <c r="E133" s="60">
        <v>8200</v>
      </c>
    </row>
    <row r="134" spans="2:5" x14ac:dyDescent="0.2">
      <c r="B134" s="51">
        <v>128</v>
      </c>
      <c r="C134" s="52" t="s">
        <v>125</v>
      </c>
      <c r="D134" s="52" t="s">
        <v>126</v>
      </c>
      <c r="E134" s="60">
        <v>638100</v>
      </c>
    </row>
    <row r="135" spans="2:5" x14ac:dyDescent="0.2">
      <c r="B135" s="51">
        <v>129</v>
      </c>
      <c r="C135" s="52" t="s">
        <v>22</v>
      </c>
      <c r="D135" s="52" t="s">
        <v>23</v>
      </c>
      <c r="E135" s="60">
        <v>100000</v>
      </c>
    </row>
    <row r="136" spans="2:5" x14ac:dyDescent="0.2">
      <c r="B136" s="51">
        <v>130</v>
      </c>
      <c r="C136" s="52" t="s">
        <v>10</v>
      </c>
      <c r="D136" s="52" t="s">
        <v>11</v>
      </c>
      <c r="E136" s="60">
        <v>46000</v>
      </c>
    </row>
    <row r="137" spans="2:5" x14ac:dyDescent="0.2">
      <c r="B137" s="51">
        <v>131</v>
      </c>
      <c r="C137" s="52" t="s">
        <v>66</v>
      </c>
      <c r="D137" s="52" t="s">
        <v>67</v>
      </c>
      <c r="E137" s="60">
        <v>28750</v>
      </c>
    </row>
    <row r="138" spans="2:5" x14ac:dyDescent="0.2">
      <c r="B138" s="51">
        <v>132</v>
      </c>
      <c r="C138" s="52" t="s">
        <v>44</v>
      </c>
      <c r="D138" s="52" t="s">
        <v>56</v>
      </c>
      <c r="E138" s="60">
        <f>52500+42000+34020</f>
        <v>128520</v>
      </c>
    </row>
    <row r="139" spans="2:5" x14ac:dyDescent="0.2">
      <c r="B139" s="51">
        <v>133</v>
      </c>
      <c r="C139" s="52" t="s">
        <v>127</v>
      </c>
      <c r="D139" s="52" t="s">
        <v>128</v>
      </c>
      <c r="E139" s="60">
        <v>197955</v>
      </c>
    </row>
    <row r="140" spans="2:5" x14ac:dyDescent="0.2">
      <c r="B140" s="62"/>
      <c r="C140" s="63"/>
      <c r="D140" s="64" t="s">
        <v>80</v>
      </c>
      <c r="E140" s="65">
        <f>SUM(E7:E139)</f>
        <v>10467131.5</v>
      </c>
    </row>
    <row r="143" spans="2:5" ht="14.25" x14ac:dyDescent="0.2">
      <c r="B143" s="66" t="s">
        <v>81</v>
      </c>
      <c r="C143" s="66"/>
    </row>
    <row r="144" spans="2:5" ht="14.25" x14ac:dyDescent="0.2">
      <c r="B144" s="69"/>
      <c r="C144" s="70"/>
    </row>
    <row r="145" spans="2:3" ht="14.25" x14ac:dyDescent="0.2">
      <c r="B145" s="69"/>
      <c r="C145" s="70"/>
    </row>
    <row r="146" spans="2:3" ht="14.25" x14ac:dyDescent="0.2">
      <c r="B146" s="69"/>
      <c r="C146" s="70"/>
    </row>
    <row r="147" spans="2:3" ht="15" x14ac:dyDescent="0.2">
      <c r="B147" s="71" t="s">
        <v>82</v>
      </c>
      <c r="C147" s="71"/>
    </row>
    <row r="148" spans="2:3" ht="14.25" x14ac:dyDescent="0.2">
      <c r="B148" s="72" t="s">
        <v>83</v>
      </c>
      <c r="C148" s="70"/>
    </row>
  </sheetData>
  <mergeCells count="7">
    <mergeCell ref="B147:C147"/>
    <mergeCell ref="B3:E3"/>
    <mergeCell ref="B5:B6"/>
    <mergeCell ref="C5:C6"/>
    <mergeCell ref="D5:D6"/>
    <mergeCell ref="E5:E6"/>
    <mergeCell ref="B143:C143"/>
  </mergeCells>
  <printOptions horizontalCentered="1"/>
  <pageMargins left="0.47244094488188981" right="0.47244094488188981" top="0.59055118110236227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3:E82"/>
  <sheetViews>
    <sheetView topLeftCell="A46" workbookViewId="0">
      <selection activeCell="D58" sqref="D58"/>
    </sheetView>
  </sheetViews>
  <sheetFormatPr defaultRowHeight="12.75" x14ac:dyDescent="0.2"/>
  <cols>
    <col min="1" max="1" width="6.140625" style="54" customWidth="1"/>
    <col min="2" max="2" width="5.5703125" style="73" customWidth="1"/>
    <col min="3" max="3" width="55.28515625" style="67" customWidth="1"/>
    <col min="4" max="4" width="45.85546875" style="67" customWidth="1"/>
    <col min="5" max="5" width="26.28515625" style="68" customWidth="1"/>
    <col min="6" max="7" width="9.140625" style="54"/>
    <col min="8" max="8" width="12.28515625" style="54" customWidth="1"/>
    <col min="9" max="256" width="9.140625" style="54"/>
    <col min="257" max="257" width="6.140625" style="54" customWidth="1"/>
    <col min="258" max="258" width="5.5703125" style="54" customWidth="1"/>
    <col min="259" max="259" width="55.28515625" style="54" customWidth="1"/>
    <col min="260" max="260" width="45.85546875" style="54" customWidth="1"/>
    <col min="261" max="261" width="26.28515625" style="54" customWidth="1"/>
    <col min="262" max="263" width="9.140625" style="54"/>
    <col min="264" max="264" width="12.28515625" style="54" customWidth="1"/>
    <col min="265" max="512" width="9.140625" style="54"/>
    <col min="513" max="513" width="6.140625" style="54" customWidth="1"/>
    <col min="514" max="514" width="5.5703125" style="54" customWidth="1"/>
    <col min="515" max="515" width="55.28515625" style="54" customWidth="1"/>
    <col min="516" max="516" width="45.85546875" style="54" customWidth="1"/>
    <col min="517" max="517" width="26.28515625" style="54" customWidth="1"/>
    <col min="518" max="519" width="9.140625" style="54"/>
    <col min="520" max="520" width="12.28515625" style="54" customWidth="1"/>
    <col min="521" max="768" width="9.140625" style="54"/>
    <col min="769" max="769" width="6.140625" style="54" customWidth="1"/>
    <col min="770" max="770" width="5.5703125" style="54" customWidth="1"/>
    <col min="771" max="771" width="55.28515625" style="54" customWidth="1"/>
    <col min="772" max="772" width="45.85546875" style="54" customWidth="1"/>
    <col min="773" max="773" width="26.28515625" style="54" customWidth="1"/>
    <col min="774" max="775" width="9.140625" style="54"/>
    <col min="776" max="776" width="12.28515625" style="54" customWidth="1"/>
    <col min="777" max="1024" width="9.140625" style="54"/>
    <col min="1025" max="1025" width="6.140625" style="54" customWidth="1"/>
    <col min="1026" max="1026" width="5.5703125" style="54" customWidth="1"/>
    <col min="1027" max="1027" width="55.28515625" style="54" customWidth="1"/>
    <col min="1028" max="1028" width="45.85546875" style="54" customWidth="1"/>
    <col min="1029" max="1029" width="26.28515625" style="54" customWidth="1"/>
    <col min="1030" max="1031" width="9.140625" style="54"/>
    <col min="1032" max="1032" width="12.28515625" style="54" customWidth="1"/>
    <col min="1033" max="1280" width="9.140625" style="54"/>
    <col min="1281" max="1281" width="6.140625" style="54" customWidth="1"/>
    <col min="1282" max="1282" width="5.5703125" style="54" customWidth="1"/>
    <col min="1283" max="1283" width="55.28515625" style="54" customWidth="1"/>
    <col min="1284" max="1284" width="45.85546875" style="54" customWidth="1"/>
    <col min="1285" max="1285" width="26.28515625" style="54" customWidth="1"/>
    <col min="1286" max="1287" width="9.140625" style="54"/>
    <col min="1288" max="1288" width="12.28515625" style="54" customWidth="1"/>
    <col min="1289" max="1536" width="9.140625" style="54"/>
    <col min="1537" max="1537" width="6.140625" style="54" customWidth="1"/>
    <col min="1538" max="1538" width="5.5703125" style="54" customWidth="1"/>
    <col min="1539" max="1539" width="55.28515625" style="54" customWidth="1"/>
    <col min="1540" max="1540" width="45.85546875" style="54" customWidth="1"/>
    <col min="1541" max="1541" width="26.28515625" style="54" customWidth="1"/>
    <col min="1542" max="1543" width="9.140625" style="54"/>
    <col min="1544" max="1544" width="12.28515625" style="54" customWidth="1"/>
    <col min="1545" max="1792" width="9.140625" style="54"/>
    <col min="1793" max="1793" width="6.140625" style="54" customWidth="1"/>
    <col min="1794" max="1794" width="5.5703125" style="54" customWidth="1"/>
    <col min="1795" max="1795" width="55.28515625" style="54" customWidth="1"/>
    <col min="1796" max="1796" width="45.85546875" style="54" customWidth="1"/>
    <col min="1797" max="1797" width="26.28515625" style="54" customWidth="1"/>
    <col min="1798" max="1799" width="9.140625" style="54"/>
    <col min="1800" max="1800" width="12.28515625" style="54" customWidth="1"/>
    <col min="1801" max="2048" width="9.140625" style="54"/>
    <col min="2049" max="2049" width="6.140625" style="54" customWidth="1"/>
    <col min="2050" max="2050" width="5.5703125" style="54" customWidth="1"/>
    <col min="2051" max="2051" width="55.28515625" style="54" customWidth="1"/>
    <col min="2052" max="2052" width="45.85546875" style="54" customWidth="1"/>
    <col min="2053" max="2053" width="26.28515625" style="54" customWidth="1"/>
    <col min="2054" max="2055" width="9.140625" style="54"/>
    <col min="2056" max="2056" width="12.28515625" style="54" customWidth="1"/>
    <col min="2057" max="2304" width="9.140625" style="54"/>
    <col min="2305" max="2305" width="6.140625" style="54" customWidth="1"/>
    <col min="2306" max="2306" width="5.5703125" style="54" customWidth="1"/>
    <col min="2307" max="2307" width="55.28515625" style="54" customWidth="1"/>
    <col min="2308" max="2308" width="45.85546875" style="54" customWidth="1"/>
    <col min="2309" max="2309" width="26.28515625" style="54" customWidth="1"/>
    <col min="2310" max="2311" width="9.140625" style="54"/>
    <col min="2312" max="2312" width="12.28515625" style="54" customWidth="1"/>
    <col min="2313" max="2560" width="9.140625" style="54"/>
    <col min="2561" max="2561" width="6.140625" style="54" customWidth="1"/>
    <col min="2562" max="2562" width="5.5703125" style="54" customWidth="1"/>
    <col min="2563" max="2563" width="55.28515625" style="54" customWidth="1"/>
    <col min="2564" max="2564" width="45.85546875" style="54" customWidth="1"/>
    <col min="2565" max="2565" width="26.28515625" style="54" customWidth="1"/>
    <col min="2566" max="2567" width="9.140625" style="54"/>
    <col min="2568" max="2568" width="12.28515625" style="54" customWidth="1"/>
    <col min="2569" max="2816" width="9.140625" style="54"/>
    <col min="2817" max="2817" width="6.140625" style="54" customWidth="1"/>
    <col min="2818" max="2818" width="5.5703125" style="54" customWidth="1"/>
    <col min="2819" max="2819" width="55.28515625" style="54" customWidth="1"/>
    <col min="2820" max="2820" width="45.85546875" style="54" customWidth="1"/>
    <col min="2821" max="2821" width="26.28515625" style="54" customWidth="1"/>
    <col min="2822" max="2823" width="9.140625" style="54"/>
    <col min="2824" max="2824" width="12.28515625" style="54" customWidth="1"/>
    <col min="2825" max="3072" width="9.140625" style="54"/>
    <col min="3073" max="3073" width="6.140625" style="54" customWidth="1"/>
    <col min="3074" max="3074" width="5.5703125" style="54" customWidth="1"/>
    <col min="3075" max="3075" width="55.28515625" style="54" customWidth="1"/>
    <col min="3076" max="3076" width="45.85546875" style="54" customWidth="1"/>
    <col min="3077" max="3077" width="26.28515625" style="54" customWidth="1"/>
    <col min="3078" max="3079" width="9.140625" style="54"/>
    <col min="3080" max="3080" width="12.28515625" style="54" customWidth="1"/>
    <col min="3081" max="3328" width="9.140625" style="54"/>
    <col min="3329" max="3329" width="6.140625" style="54" customWidth="1"/>
    <col min="3330" max="3330" width="5.5703125" style="54" customWidth="1"/>
    <col min="3331" max="3331" width="55.28515625" style="54" customWidth="1"/>
    <col min="3332" max="3332" width="45.85546875" style="54" customWidth="1"/>
    <col min="3333" max="3333" width="26.28515625" style="54" customWidth="1"/>
    <col min="3334" max="3335" width="9.140625" style="54"/>
    <col min="3336" max="3336" width="12.28515625" style="54" customWidth="1"/>
    <col min="3337" max="3584" width="9.140625" style="54"/>
    <col min="3585" max="3585" width="6.140625" style="54" customWidth="1"/>
    <col min="3586" max="3586" width="5.5703125" style="54" customWidth="1"/>
    <col min="3587" max="3587" width="55.28515625" style="54" customWidth="1"/>
    <col min="3588" max="3588" width="45.85546875" style="54" customWidth="1"/>
    <col min="3589" max="3589" width="26.28515625" style="54" customWidth="1"/>
    <col min="3590" max="3591" width="9.140625" style="54"/>
    <col min="3592" max="3592" width="12.28515625" style="54" customWidth="1"/>
    <col min="3593" max="3840" width="9.140625" style="54"/>
    <col min="3841" max="3841" width="6.140625" style="54" customWidth="1"/>
    <col min="3842" max="3842" width="5.5703125" style="54" customWidth="1"/>
    <col min="3843" max="3843" width="55.28515625" style="54" customWidth="1"/>
    <col min="3844" max="3844" width="45.85546875" style="54" customWidth="1"/>
    <col min="3845" max="3845" width="26.28515625" style="54" customWidth="1"/>
    <col min="3846" max="3847" width="9.140625" style="54"/>
    <col min="3848" max="3848" width="12.28515625" style="54" customWidth="1"/>
    <col min="3849" max="4096" width="9.140625" style="54"/>
    <col min="4097" max="4097" width="6.140625" style="54" customWidth="1"/>
    <col min="4098" max="4098" width="5.5703125" style="54" customWidth="1"/>
    <col min="4099" max="4099" width="55.28515625" style="54" customWidth="1"/>
    <col min="4100" max="4100" width="45.85546875" style="54" customWidth="1"/>
    <col min="4101" max="4101" width="26.28515625" style="54" customWidth="1"/>
    <col min="4102" max="4103" width="9.140625" style="54"/>
    <col min="4104" max="4104" width="12.28515625" style="54" customWidth="1"/>
    <col min="4105" max="4352" width="9.140625" style="54"/>
    <col min="4353" max="4353" width="6.140625" style="54" customWidth="1"/>
    <col min="4354" max="4354" width="5.5703125" style="54" customWidth="1"/>
    <col min="4355" max="4355" width="55.28515625" style="54" customWidth="1"/>
    <col min="4356" max="4356" width="45.85546875" style="54" customWidth="1"/>
    <col min="4357" max="4357" width="26.28515625" style="54" customWidth="1"/>
    <col min="4358" max="4359" width="9.140625" style="54"/>
    <col min="4360" max="4360" width="12.28515625" style="54" customWidth="1"/>
    <col min="4361" max="4608" width="9.140625" style="54"/>
    <col min="4609" max="4609" width="6.140625" style="54" customWidth="1"/>
    <col min="4610" max="4610" width="5.5703125" style="54" customWidth="1"/>
    <col min="4611" max="4611" width="55.28515625" style="54" customWidth="1"/>
    <col min="4612" max="4612" width="45.85546875" style="54" customWidth="1"/>
    <col min="4613" max="4613" width="26.28515625" style="54" customWidth="1"/>
    <col min="4614" max="4615" width="9.140625" style="54"/>
    <col min="4616" max="4616" width="12.28515625" style="54" customWidth="1"/>
    <col min="4617" max="4864" width="9.140625" style="54"/>
    <col min="4865" max="4865" width="6.140625" style="54" customWidth="1"/>
    <col min="4866" max="4866" width="5.5703125" style="54" customWidth="1"/>
    <col min="4867" max="4867" width="55.28515625" style="54" customWidth="1"/>
    <col min="4868" max="4868" width="45.85546875" style="54" customWidth="1"/>
    <col min="4869" max="4869" width="26.28515625" style="54" customWidth="1"/>
    <col min="4870" max="4871" width="9.140625" style="54"/>
    <col min="4872" max="4872" width="12.28515625" style="54" customWidth="1"/>
    <col min="4873" max="5120" width="9.140625" style="54"/>
    <col min="5121" max="5121" width="6.140625" style="54" customWidth="1"/>
    <col min="5122" max="5122" width="5.5703125" style="54" customWidth="1"/>
    <col min="5123" max="5123" width="55.28515625" style="54" customWidth="1"/>
    <col min="5124" max="5124" width="45.85546875" style="54" customWidth="1"/>
    <col min="5125" max="5125" width="26.28515625" style="54" customWidth="1"/>
    <col min="5126" max="5127" width="9.140625" style="54"/>
    <col min="5128" max="5128" width="12.28515625" style="54" customWidth="1"/>
    <col min="5129" max="5376" width="9.140625" style="54"/>
    <col min="5377" max="5377" width="6.140625" style="54" customWidth="1"/>
    <col min="5378" max="5378" width="5.5703125" style="54" customWidth="1"/>
    <col min="5379" max="5379" width="55.28515625" style="54" customWidth="1"/>
    <col min="5380" max="5380" width="45.85546875" style="54" customWidth="1"/>
    <col min="5381" max="5381" width="26.28515625" style="54" customWidth="1"/>
    <col min="5382" max="5383" width="9.140625" style="54"/>
    <col min="5384" max="5384" width="12.28515625" style="54" customWidth="1"/>
    <col min="5385" max="5632" width="9.140625" style="54"/>
    <col min="5633" max="5633" width="6.140625" style="54" customWidth="1"/>
    <col min="5634" max="5634" width="5.5703125" style="54" customWidth="1"/>
    <col min="5635" max="5635" width="55.28515625" style="54" customWidth="1"/>
    <col min="5636" max="5636" width="45.85546875" style="54" customWidth="1"/>
    <col min="5637" max="5637" width="26.28515625" style="54" customWidth="1"/>
    <col min="5638" max="5639" width="9.140625" style="54"/>
    <col min="5640" max="5640" width="12.28515625" style="54" customWidth="1"/>
    <col min="5641" max="5888" width="9.140625" style="54"/>
    <col min="5889" max="5889" width="6.140625" style="54" customWidth="1"/>
    <col min="5890" max="5890" width="5.5703125" style="54" customWidth="1"/>
    <col min="5891" max="5891" width="55.28515625" style="54" customWidth="1"/>
    <col min="5892" max="5892" width="45.85546875" style="54" customWidth="1"/>
    <col min="5893" max="5893" width="26.28515625" style="54" customWidth="1"/>
    <col min="5894" max="5895" width="9.140625" style="54"/>
    <col min="5896" max="5896" width="12.28515625" style="54" customWidth="1"/>
    <col min="5897" max="6144" width="9.140625" style="54"/>
    <col min="6145" max="6145" width="6.140625" style="54" customWidth="1"/>
    <col min="6146" max="6146" width="5.5703125" style="54" customWidth="1"/>
    <col min="6147" max="6147" width="55.28515625" style="54" customWidth="1"/>
    <col min="6148" max="6148" width="45.85546875" style="54" customWidth="1"/>
    <col min="6149" max="6149" width="26.28515625" style="54" customWidth="1"/>
    <col min="6150" max="6151" width="9.140625" style="54"/>
    <col min="6152" max="6152" width="12.28515625" style="54" customWidth="1"/>
    <col min="6153" max="6400" width="9.140625" style="54"/>
    <col min="6401" max="6401" width="6.140625" style="54" customWidth="1"/>
    <col min="6402" max="6402" width="5.5703125" style="54" customWidth="1"/>
    <col min="6403" max="6403" width="55.28515625" style="54" customWidth="1"/>
    <col min="6404" max="6404" width="45.85546875" style="54" customWidth="1"/>
    <col min="6405" max="6405" width="26.28515625" style="54" customWidth="1"/>
    <col min="6406" max="6407" width="9.140625" style="54"/>
    <col min="6408" max="6408" width="12.28515625" style="54" customWidth="1"/>
    <col min="6409" max="6656" width="9.140625" style="54"/>
    <col min="6657" max="6657" width="6.140625" style="54" customWidth="1"/>
    <col min="6658" max="6658" width="5.5703125" style="54" customWidth="1"/>
    <col min="6659" max="6659" width="55.28515625" style="54" customWidth="1"/>
    <col min="6660" max="6660" width="45.85546875" style="54" customWidth="1"/>
    <col min="6661" max="6661" width="26.28515625" style="54" customWidth="1"/>
    <col min="6662" max="6663" width="9.140625" style="54"/>
    <col min="6664" max="6664" width="12.28515625" style="54" customWidth="1"/>
    <col min="6665" max="6912" width="9.140625" style="54"/>
    <col min="6913" max="6913" width="6.140625" style="54" customWidth="1"/>
    <col min="6914" max="6914" width="5.5703125" style="54" customWidth="1"/>
    <col min="6915" max="6915" width="55.28515625" style="54" customWidth="1"/>
    <col min="6916" max="6916" width="45.85546875" style="54" customWidth="1"/>
    <col min="6917" max="6917" width="26.28515625" style="54" customWidth="1"/>
    <col min="6918" max="6919" width="9.140625" style="54"/>
    <col min="6920" max="6920" width="12.28515625" style="54" customWidth="1"/>
    <col min="6921" max="7168" width="9.140625" style="54"/>
    <col min="7169" max="7169" width="6.140625" style="54" customWidth="1"/>
    <col min="7170" max="7170" width="5.5703125" style="54" customWidth="1"/>
    <col min="7171" max="7171" width="55.28515625" style="54" customWidth="1"/>
    <col min="7172" max="7172" width="45.85546875" style="54" customWidth="1"/>
    <col min="7173" max="7173" width="26.28515625" style="54" customWidth="1"/>
    <col min="7174" max="7175" width="9.140625" style="54"/>
    <col min="7176" max="7176" width="12.28515625" style="54" customWidth="1"/>
    <col min="7177" max="7424" width="9.140625" style="54"/>
    <col min="7425" max="7425" width="6.140625" style="54" customWidth="1"/>
    <col min="7426" max="7426" width="5.5703125" style="54" customWidth="1"/>
    <col min="7427" max="7427" width="55.28515625" style="54" customWidth="1"/>
    <col min="7428" max="7428" width="45.85546875" style="54" customWidth="1"/>
    <col min="7429" max="7429" width="26.28515625" style="54" customWidth="1"/>
    <col min="7430" max="7431" width="9.140625" style="54"/>
    <col min="7432" max="7432" width="12.28515625" style="54" customWidth="1"/>
    <col min="7433" max="7680" width="9.140625" style="54"/>
    <col min="7681" max="7681" width="6.140625" style="54" customWidth="1"/>
    <col min="7682" max="7682" width="5.5703125" style="54" customWidth="1"/>
    <col min="7683" max="7683" width="55.28515625" style="54" customWidth="1"/>
    <col min="7684" max="7684" width="45.85546875" style="54" customWidth="1"/>
    <col min="7685" max="7685" width="26.28515625" style="54" customWidth="1"/>
    <col min="7686" max="7687" width="9.140625" style="54"/>
    <col min="7688" max="7688" width="12.28515625" style="54" customWidth="1"/>
    <col min="7689" max="7936" width="9.140625" style="54"/>
    <col min="7937" max="7937" width="6.140625" style="54" customWidth="1"/>
    <col min="7938" max="7938" width="5.5703125" style="54" customWidth="1"/>
    <col min="7939" max="7939" width="55.28515625" style="54" customWidth="1"/>
    <col min="7940" max="7940" width="45.85546875" style="54" customWidth="1"/>
    <col min="7941" max="7941" width="26.28515625" style="54" customWidth="1"/>
    <col min="7942" max="7943" width="9.140625" style="54"/>
    <col min="7944" max="7944" width="12.28515625" style="54" customWidth="1"/>
    <col min="7945" max="8192" width="9.140625" style="54"/>
    <col min="8193" max="8193" width="6.140625" style="54" customWidth="1"/>
    <col min="8194" max="8194" width="5.5703125" style="54" customWidth="1"/>
    <col min="8195" max="8195" width="55.28515625" style="54" customWidth="1"/>
    <col min="8196" max="8196" width="45.85546875" style="54" customWidth="1"/>
    <col min="8197" max="8197" width="26.28515625" style="54" customWidth="1"/>
    <col min="8198" max="8199" width="9.140625" style="54"/>
    <col min="8200" max="8200" width="12.28515625" style="54" customWidth="1"/>
    <col min="8201" max="8448" width="9.140625" style="54"/>
    <col min="8449" max="8449" width="6.140625" style="54" customWidth="1"/>
    <col min="8450" max="8450" width="5.5703125" style="54" customWidth="1"/>
    <col min="8451" max="8451" width="55.28515625" style="54" customWidth="1"/>
    <col min="8452" max="8452" width="45.85546875" style="54" customWidth="1"/>
    <col min="8453" max="8453" width="26.28515625" style="54" customWidth="1"/>
    <col min="8454" max="8455" width="9.140625" style="54"/>
    <col min="8456" max="8456" width="12.28515625" style="54" customWidth="1"/>
    <col min="8457" max="8704" width="9.140625" style="54"/>
    <col min="8705" max="8705" width="6.140625" style="54" customWidth="1"/>
    <col min="8706" max="8706" width="5.5703125" style="54" customWidth="1"/>
    <col min="8707" max="8707" width="55.28515625" style="54" customWidth="1"/>
    <col min="8708" max="8708" width="45.85546875" style="54" customWidth="1"/>
    <col min="8709" max="8709" width="26.28515625" style="54" customWidth="1"/>
    <col min="8710" max="8711" width="9.140625" style="54"/>
    <col min="8712" max="8712" width="12.28515625" style="54" customWidth="1"/>
    <col min="8713" max="8960" width="9.140625" style="54"/>
    <col min="8961" max="8961" width="6.140625" style="54" customWidth="1"/>
    <col min="8962" max="8962" width="5.5703125" style="54" customWidth="1"/>
    <col min="8963" max="8963" width="55.28515625" style="54" customWidth="1"/>
    <col min="8964" max="8964" width="45.85546875" style="54" customWidth="1"/>
    <col min="8965" max="8965" width="26.28515625" style="54" customWidth="1"/>
    <col min="8966" max="8967" width="9.140625" style="54"/>
    <col min="8968" max="8968" width="12.28515625" style="54" customWidth="1"/>
    <col min="8969" max="9216" width="9.140625" style="54"/>
    <col min="9217" max="9217" width="6.140625" style="54" customWidth="1"/>
    <col min="9218" max="9218" width="5.5703125" style="54" customWidth="1"/>
    <col min="9219" max="9219" width="55.28515625" style="54" customWidth="1"/>
    <col min="9220" max="9220" width="45.85546875" style="54" customWidth="1"/>
    <col min="9221" max="9221" width="26.28515625" style="54" customWidth="1"/>
    <col min="9222" max="9223" width="9.140625" style="54"/>
    <col min="9224" max="9224" width="12.28515625" style="54" customWidth="1"/>
    <col min="9225" max="9472" width="9.140625" style="54"/>
    <col min="9473" max="9473" width="6.140625" style="54" customWidth="1"/>
    <col min="9474" max="9474" width="5.5703125" style="54" customWidth="1"/>
    <col min="9475" max="9475" width="55.28515625" style="54" customWidth="1"/>
    <col min="9476" max="9476" width="45.85546875" style="54" customWidth="1"/>
    <col min="9477" max="9477" width="26.28515625" style="54" customWidth="1"/>
    <col min="9478" max="9479" width="9.140625" style="54"/>
    <col min="9480" max="9480" width="12.28515625" style="54" customWidth="1"/>
    <col min="9481" max="9728" width="9.140625" style="54"/>
    <col min="9729" max="9729" width="6.140625" style="54" customWidth="1"/>
    <col min="9730" max="9730" width="5.5703125" style="54" customWidth="1"/>
    <col min="9731" max="9731" width="55.28515625" style="54" customWidth="1"/>
    <col min="9732" max="9732" width="45.85546875" style="54" customWidth="1"/>
    <col min="9733" max="9733" width="26.28515625" style="54" customWidth="1"/>
    <col min="9734" max="9735" width="9.140625" style="54"/>
    <col min="9736" max="9736" width="12.28515625" style="54" customWidth="1"/>
    <col min="9737" max="9984" width="9.140625" style="54"/>
    <col min="9985" max="9985" width="6.140625" style="54" customWidth="1"/>
    <col min="9986" max="9986" width="5.5703125" style="54" customWidth="1"/>
    <col min="9987" max="9987" width="55.28515625" style="54" customWidth="1"/>
    <col min="9988" max="9988" width="45.85546875" style="54" customWidth="1"/>
    <col min="9989" max="9989" width="26.28515625" style="54" customWidth="1"/>
    <col min="9990" max="9991" width="9.140625" style="54"/>
    <col min="9992" max="9992" width="12.28515625" style="54" customWidth="1"/>
    <col min="9993" max="10240" width="9.140625" style="54"/>
    <col min="10241" max="10241" width="6.140625" style="54" customWidth="1"/>
    <col min="10242" max="10242" width="5.5703125" style="54" customWidth="1"/>
    <col min="10243" max="10243" width="55.28515625" style="54" customWidth="1"/>
    <col min="10244" max="10244" width="45.85546875" style="54" customWidth="1"/>
    <col min="10245" max="10245" width="26.28515625" style="54" customWidth="1"/>
    <col min="10246" max="10247" width="9.140625" style="54"/>
    <col min="10248" max="10248" width="12.28515625" style="54" customWidth="1"/>
    <col min="10249" max="10496" width="9.140625" style="54"/>
    <col min="10497" max="10497" width="6.140625" style="54" customWidth="1"/>
    <col min="10498" max="10498" width="5.5703125" style="54" customWidth="1"/>
    <col min="10499" max="10499" width="55.28515625" style="54" customWidth="1"/>
    <col min="10500" max="10500" width="45.85546875" style="54" customWidth="1"/>
    <col min="10501" max="10501" width="26.28515625" style="54" customWidth="1"/>
    <col min="10502" max="10503" width="9.140625" style="54"/>
    <col min="10504" max="10504" width="12.28515625" style="54" customWidth="1"/>
    <col min="10505" max="10752" width="9.140625" style="54"/>
    <col min="10753" max="10753" width="6.140625" style="54" customWidth="1"/>
    <col min="10754" max="10754" width="5.5703125" style="54" customWidth="1"/>
    <col min="10755" max="10755" width="55.28515625" style="54" customWidth="1"/>
    <col min="10756" max="10756" width="45.85546875" style="54" customWidth="1"/>
    <col min="10757" max="10757" width="26.28515625" style="54" customWidth="1"/>
    <col min="10758" max="10759" width="9.140625" style="54"/>
    <col min="10760" max="10760" width="12.28515625" style="54" customWidth="1"/>
    <col min="10761" max="11008" width="9.140625" style="54"/>
    <col min="11009" max="11009" width="6.140625" style="54" customWidth="1"/>
    <col min="11010" max="11010" width="5.5703125" style="54" customWidth="1"/>
    <col min="11011" max="11011" width="55.28515625" style="54" customWidth="1"/>
    <col min="11012" max="11012" width="45.85546875" style="54" customWidth="1"/>
    <col min="11013" max="11013" width="26.28515625" style="54" customWidth="1"/>
    <col min="11014" max="11015" width="9.140625" style="54"/>
    <col min="11016" max="11016" width="12.28515625" style="54" customWidth="1"/>
    <col min="11017" max="11264" width="9.140625" style="54"/>
    <col min="11265" max="11265" width="6.140625" style="54" customWidth="1"/>
    <col min="11266" max="11266" width="5.5703125" style="54" customWidth="1"/>
    <col min="11267" max="11267" width="55.28515625" style="54" customWidth="1"/>
    <col min="11268" max="11268" width="45.85546875" style="54" customWidth="1"/>
    <col min="11269" max="11269" width="26.28515625" style="54" customWidth="1"/>
    <col min="11270" max="11271" width="9.140625" style="54"/>
    <col min="11272" max="11272" width="12.28515625" style="54" customWidth="1"/>
    <col min="11273" max="11520" width="9.140625" style="54"/>
    <col min="11521" max="11521" width="6.140625" style="54" customWidth="1"/>
    <col min="11522" max="11522" width="5.5703125" style="54" customWidth="1"/>
    <col min="11523" max="11523" width="55.28515625" style="54" customWidth="1"/>
    <col min="11524" max="11524" width="45.85546875" style="54" customWidth="1"/>
    <col min="11525" max="11525" width="26.28515625" style="54" customWidth="1"/>
    <col min="11526" max="11527" width="9.140625" style="54"/>
    <col min="11528" max="11528" width="12.28515625" style="54" customWidth="1"/>
    <col min="11529" max="11776" width="9.140625" style="54"/>
    <col min="11777" max="11777" width="6.140625" style="54" customWidth="1"/>
    <col min="11778" max="11778" width="5.5703125" style="54" customWidth="1"/>
    <col min="11779" max="11779" width="55.28515625" style="54" customWidth="1"/>
    <col min="11780" max="11780" width="45.85546875" style="54" customWidth="1"/>
    <col min="11781" max="11781" width="26.28515625" style="54" customWidth="1"/>
    <col min="11782" max="11783" width="9.140625" style="54"/>
    <col min="11784" max="11784" width="12.28515625" style="54" customWidth="1"/>
    <col min="11785" max="12032" width="9.140625" style="54"/>
    <col min="12033" max="12033" width="6.140625" style="54" customWidth="1"/>
    <col min="12034" max="12034" width="5.5703125" style="54" customWidth="1"/>
    <col min="12035" max="12035" width="55.28515625" style="54" customWidth="1"/>
    <col min="12036" max="12036" width="45.85546875" style="54" customWidth="1"/>
    <col min="12037" max="12037" width="26.28515625" style="54" customWidth="1"/>
    <col min="12038" max="12039" width="9.140625" style="54"/>
    <col min="12040" max="12040" width="12.28515625" style="54" customWidth="1"/>
    <col min="12041" max="12288" width="9.140625" style="54"/>
    <col min="12289" max="12289" width="6.140625" style="54" customWidth="1"/>
    <col min="12290" max="12290" width="5.5703125" style="54" customWidth="1"/>
    <col min="12291" max="12291" width="55.28515625" style="54" customWidth="1"/>
    <col min="12292" max="12292" width="45.85546875" style="54" customWidth="1"/>
    <col min="12293" max="12293" width="26.28515625" style="54" customWidth="1"/>
    <col min="12294" max="12295" width="9.140625" style="54"/>
    <col min="12296" max="12296" width="12.28515625" style="54" customWidth="1"/>
    <col min="12297" max="12544" width="9.140625" style="54"/>
    <col min="12545" max="12545" width="6.140625" style="54" customWidth="1"/>
    <col min="12546" max="12546" width="5.5703125" style="54" customWidth="1"/>
    <col min="12547" max="12547" width="55.28515625" style="54" customWidth="1"/>
    <col min="12548" max="12548" width="45.85546875" style="54" customWidth="1"/>
    <col min="12549" max="12549" width="26.28515625" style="54" customWidth="1"/>
    <col min="12550" max="12551" width="9.140625" style="54"/>
    <col min="12552" max="12552" width="12.28515625" style="54" customWidth="1"/>
    <col min="12553" max="12800" width="9.140625" style="54"/>
    <col min="12801" max="12801" width="6.140625" style="54" customWidth="1"/>
    <col min="12802" max="12802" width="5.5703125" style="54" customWidth="1"/>
    <col min="12803" max="12803" width="55.28515625" style="54" customWidth="1"/>
    <col min="12804" max="12804" width="45.85546875" style="54" customWidth="1"/>
    <col min="12805" max="12805" width="26.28515625" style="54" customWidth="1"/>
    <col min="12806" max="12807" width="9.140625" style="54"/>
    <col min="12808" max="12808" width="12.28515625" style="54" customWidth="1"/>
    <col min="12809" max="13056" width="9.140625" style="54"/>
    <col min="13057" max="13057" width="6.140625" style="54" customWidth="1"/>
    <col min="13058" max="13058" width="5.5703125" style="54" customWidth="1"/>
    <col min="13059" max="13059" width="55.28515625" style="54" customWidth="1"/>
    <col min="13060" max="13060" width="45.85546875" style="54" customWidth="1"/>
    <col min="13061" max="13061" width="26.28515625" style="54" customWidth="1"/>
    <col min="13062" max="13063" width="9.140625" style="54"/>
    <col min="13064" max="13064" width="12.28515625" style="54" customWidth="1"/>
    <col min="13065" max="13312" width="9.140625" style="54"/>
    <col min="13313" max="13313" width="6.140625" style="54" customWidth="1"/>
    <col min="13314" max="13314" width="5.5703125" style="54" customWidth="1"/>
    <col min="13315" max="13315" width="55.28515625" style="54" customWidth="1"/>
    <col min="13316" max="13316" width="45.85546875" style="54" customWidth="1"/>
    <col min="13317" max="13317" width="26.28515625" style="54" customWidth="1"/>
    <col min="13318" max="13319" width="9.140625" style="54"/>
    <col min="13320" max="13320" width="12.28515625" style="54" customWidth="1"/>
    <col min="13321" max="13568" width="9.140625" style="54"/>
    <col min="13569" max="13569" width="6.140625" style="54" customWidth="1"/>
    <col min="13570" max="13570" width="5.5703125" style="54" customWidth="1"/>
    <col min="13571" max="13571" width="55.28515625" style="54" customWidth="1"/>
    <col min="13572" max="13572" width="45.85546875" style="54" customWidth="1"/>
    <col min="13573" max="13573" width="26.28515625" style="54" customWidth="1"/>
    <col min="13574" max="13575" width="9.140625" style="54"/>
    <col min="13576" max="13576" width="12.28515625" style="54" customWidth="1"/>
    <col min="13577" max="13824" width="9.140625" style="54"/>
    <col min="13825" max="13825" width="6.140625" style="54" customWidth="1"/>
    <col min="13826" max="13826" width="5.5703125" style="54" customWidth="1"/>
    <col min="13827" max="13827" width="55.28515625" style="54" customWidth="1"/>
    <col min="13828" max="13828" width="45.85546875" style="54" customWidth="1"/>
    <col min="13829" max="13829" width="26.28515625" style="54" customWidth="1"/>
    <col min="13830" max="13831" width="9.140625" style="54"/>
    <col min="13832" max="13832" width="12.28515625" style="54" customWidth="1"/>
    <col min="13833" max="14080" width="9.140625" style="54"/>
    <col min="14081" max="14081" width="6.140625" style="54" customWidth="1"/>
    <col min="14082" max="14082" width="5.5703125" style="54" customWidth="1"/>
    <col min="14083" max="14083" width="55.28515625" style="54" customWidth="1"/>
    <col min="14084" max="14084" width="45.85546875" style="54" customWidth="1"/>
    <col min="14085" max="14085" width="26.28515625" style="54" customWidth="1"/>
    <col min="14086" max="14087" width="9.140625" style="54"/>
    <col min="14088" max="14088" width="12.28515625" style="54" customWidth="1"/>
    <col min="14089" max="14336" width="9.140625" style="54"/>
    <col min="14337" max="14337" width="6.140625" style="54" customWidth="1"/>
    <col min="14338" max="14338" width="5.5703125" style="54" customWidth="1"/>
    <col min="14339" max="14339" width="55.28515625" style="54" customWidth="1"/>
    <col min="14340" max="14340" width="45.85546875" style="54" customWidth="1"/>
    <col min="14341" max="14341" width="26.28515625" style="54" customWidth="1"/>
    <col min="14342" max="14343" width="9.140625" style="54"/>
    <col min="14344" max="14344" width="12.28515625" style="54" customWidth="1"/>
    <col min="14345" max="14592" width="9.140625" style="54"/>
    <col min="14593" max="14593" width="6.140625" style="54" customWidth="1"/>
    <col min="14594" max="14594" width="5.5703125" style="54" customWidth="1"/>
    <col min="14595" max="14595" width="55.28515625" style="54" customWidth="1"/>
    <col min="14596" max="14596" width="45.85546875" style="54" customWidth="1"/>
    <col min="14597" max="14597" width="26.28515625" style="54" customWidth="1"/>
    <col min="14598" max="14599" width="9.140625" style="54"/>
    <col min="14600" max="14600" width="12.28515625" style="54" customWidth="1"/>
    <col min="14601" max="14848" width="9.140625" style="54"/>
    <col min="14849" max="14849" width="6.140625" style="54" customWidth="1"/>
    <col min="14850" max="14850" width="5.5703125" style="54" customWidth="1"/>
    <col min="14851" max="14851" width="55.28515625" style="54" customWidth="1"/>
    <col min="14852" max="14852" width="45.85546875" style="54" customWidth="1"/>
    <col min="14853" max="14853" width="26.28515625" style="54" customWidth="1"/>
    <col min="14854" max="14855" width="9.140625" style="54"/>
    <col min="14856" max="14856" width="12.28515625" style="54" customWidth="1"/>
    <col min="14857" max="15104" width="9.140625" style="54"/>
    <col min="15105" max="15105" width="6.140625" style="54" customWidth="1"/>
    <col min="15106" max="15106" width="5.5703125" style="54" customWidth="1"/>
    <col min="15107" max="15107" width="55.28515625" style="54" customWidth="1"/>
    <col min="15108" max="15108" width="45.85546875" style="54" customWidth="1"/>
    <col min="15109" max="15109" width="26.28515625" style="54" customWidth="1"/>
    <col min="15110" max="15111" width="9.140625" style="54"/>
    <col min="15112" max="15112" width="12.28515625" style="54" customWidth="1"/>
    <col min="15113" max="15360" width="9.140625" style="54"/>
    <col min="15361" max="15361" width="6.140625" style="54" customWidth="1"/>
    <col min="15362" max="15362" width="5.5703125" style="54" customWidth="1"/>
    <col min="15363" max="15363" width="55.28515625" style="54" customWidth="1"/>
    <col min="15364" max="15364" width="45.85546875" style="54" customWidth="1"/>
    <col min="15365" max="15365" width="26.28515625" style="54" customWidth="1"/>
    <col min="15366" max="15367" width="9.140625" style="54"/>
    <col min="15368" max="15368" width="12.28515625" style="54" customWidth="1"/>
    <col min="15369" max="15616" width="9.140625" style="54"/>
    <col min="15617" max="15617" width="6.140625" style="54" customWidth="1"/>
    <col min="15618" max="15618" width="5.5703125" style="54" customWidth="1"/>
    <col min="15619" max="15619" width="55.28515625" style="54" customWidth="1"/>
    <col min="15620" max="15620" width="45.85546875" style="54" customWidth="1"/>
    <col min="15621" max="15621" width="26.28515625" style="54" customWidth="1"/>
    <col min="15622" max="15623" width="9.140625" style="54"/>
    <col min="15624" max="15624" width="12.28515625" style="54" customWidth="1"/>
    <col min="15625" max="15872" width="9.140625" style="54"/>
    <col min="15873" max="15873" width="6.140625" style="54" customWidth="1"/>
    <col min="15874" max="15874" width="5.5703125" style="54" customWidth="1"/>
    <col min="15875" max="15875" width="55.28515625" style="54" customWidth="1"/>
    <col min="15876" max="15876" width="45.85546875" style="54" customWidth="1"/>
    <col min="15877" max="15877" width="26.28515625" style="54" customWidth="1"/>
    <col min="15878" max="15879" width="9.140625" style="54"/>
    <col min="15880" max="15880" width="12.28515625" style="54" customWidth="1"/>
    <col min="15881" max="16128" width="9.140625" style="54"/>
    <col min="16129" max="16129" width="6.140625" style="54" customWidth="1"/>
    <col min="16130" max="16130" width="5.5703125" style="54" customWidth="1"/>
    <col min="16131" max="16131" width="55.28515625" style="54" customWidth="1"/>
    <col min="16132" max="16132" width="45.85546875" style="54" customWidth="1"/>
    <col min="16133" max="16133" width="26.28515625" style="54" customWidth="1"/>
    <col min="16134" max="16135" width="9.140625" style="54"/>
    <col min="16136" max="16136" width="12.28515625" style="54" customWidth="1"/>
    <col min="16137" max="16384" width="9.140625" style="54"/>
  </cols>
  <sheetData>
    <row r="3" spans="2:5" s="38" customFormat="1" ht="18" x14ac:dyDescent="0.25">
      <c r="B3" s="37" t="s">
        <v>129</v>
      </c>
      <c r="C3" s="37"/>
      <c r="D3" s="37"/>
      <c r="E3" s="37"/>
    </row>
    <row r="4" spans="2:5" s="42" customFormat="1" x14ac:dyDescent="0.2">
      <c r="B4" s="39"/>
      <c r="C4" s="40"/>
      <c r="D4" s="40"/>
      <c r="E4" s="41"/>
    </row>
    <row r="5" spans="2:5" s="45" customFormat="1" ht="31.5" customHeight="1" x14ac:dyDescent="0.25">
      <c r="B5" s="43" t="s">
        <v>1</v>
      </c>
      <c r="C5" s="43" t="s">
        <v>2</v>
      </c>
      <c r="D5" s="43" t="s">
        <v>3</v>
      </c>
      <c r="E5" s="44" t="s">
        <v>4</v>
      </c>
    </row>
    <row r="6" spans="2:5" s="45" customFormat="1" ht="15.75" x14ac:dyDescent="0.25">
      <c r="B6" s="47"/>
      <c r="C6" s="47"/>
      <c r="D6" s="47"/>
      <c r="E6" s="48"/>
    </row>
    <row r="7" spans="2:5" x14ac:dyDescent="0.2">
      <c r="B7" s="51">
        <v>1</v>
      </c>
      <c r="C7" s="52" t="s">
        <v>118</v>
      </c>
      <c r="D7" s="52" t="s">
        <v>119</v>
      </c>
      <c r="E7" s="53">
        <v>600</v>
      </c>
    </row>
    <row r="8" spans="2:5" x14ac:dyDescent="0.2">
      <c r="B8" s="51">
        <v>2</v>
      </c>
      <c r="C8" s="52" t="s">
        <v>36</v>
      </c>
      <c r="D8" s="52" t="s">
        <v>130</v>
      </c>
      <c r="E8" s="53">
        <v>142010</v>
      </c>
    </row>
    <row r="9" spans="2:5" x14ac:dyDescent="0.2">
      <c r="B9" s="51">
        <v>3</v>
      </c>
      <c r="C9" s="52" t="s">
        <v>131</v>
      </c>
      <c r="D9" s="52" t="s">
        <v>132</v>
      </c>
      <c r="E9" s="53">
        <v>48850</v>
      </c>
    </row>
    <row r="10" spans="2:5" x14ac:dyDescent="0.2">
      <c r="B10" s="51">
        <v>4</v>
      </c>
      <c r="C10" s="52" t="s">
        <v>133</v>
      </c>
      <c r="D10" s="52" t="s">
        <v>134</v>
      </c>
      <c r="E10" s="53">
        <v>1300</v>
      </c>
    </row>
    <row r="11" spans="2:5" x14ac:dyDescent="0.2">
      <c r="B11" s="51">
        <v>5</v>
      </c>
      <c r="C11" s="52" t="s">
        <v>131</v>
      </c>
      <c r="D11" s="52" t="s">
        <v>132</v>
      </c>
      <c r="E11" s="53">
        <v>198884</v>
      </c>
    </row>
    <row r="12" spans="2:5" x14ac:dyDescent="0.2">
      <c r="B12" s="51">
        <v>6</v>
      </c>
      <c r="C12" s="52" t="s">
        <v>127</v>
      </c>
      <c r="D12" s="52" t="s">
        <v>135</v>
      </c>
      <c r="E12" s="53">
        <v>19000</v>
      </c>
    </row>
    <row r="13" spans="2:5" x14ac:dyDescent="0.2">
      <c r="B13" s="51">
        <v>7</v>
      </c>
      <c r="C13" s="57" t="s">
        <v>131</v>
      </c>
      <c r="D13" s="52" t="s">
        <v>132</v>
      </c>
      <c r="E13" s="53">
        <v>54340</v>
      </c>
    </row>
    <row r="14" spans="2:5" x14ac:dyDescent="0.2">
      <c r="B14" s="51">
        <v>8</v>
      </c>
      <c r="C14" s="52" t="s">
        <v>87</v>
      </c>
      <c r="D14" s="52" t="s">
        <v>136</v>
      </c>
      <c r="E14" s="53">
        <v>69660</v>
      </c>
    </row>
    <row r="15" spans="2:5" x14ac:dyDescent="0.2">
      <c r="B15" s="51">
        <v>9</v>
      </c>
      <c r="C15" s="52" t="s">
        <v>137</v>
      </c>
      <c r="D15" s="52" t="s">
        <v>8</v>
      </c>
      <c r="E15" s="53">
        <v>5000</v>
      </c>
    </row>
    <row r="16" spans="2:5" x14ac:dyDescent="0.2">
      <c r="B16" s="51">
        <v>10</v>
      </c>
      <c r="C16" s="59" t="s">
        <v>137</v>
      </c>
      <c r="D16" s="52" t="s">
        <v>8</v>
      </c>
      <c r="E16" s="53">
        <v>18460</v>
      </c>
    </row>
    <row r="17" spans="2:5" x14ac:dyDescent="0.2">
      <c r="B17" s="51">
        <v>11</v>
      </c>
      <c r="C17" s="59" t="s">
        <v>10</v>
      </c>
      <c r="D17" s="52" t="s">
        <v>11</v>
      </c>
      <c r="E17" s="53">
        <f>306043.5+35600</f>
        <v>341643.5</v>
      </c>
    </row>
    <row r="18" spans="2:5" x14ac:dyDescent="0.2">
      <c r="B18" s="51">
        <v>12</v>
      </c>
      <c r="C18" s="59" t="s">
        <v>36</v>
      </c>
      <c r="D18" s="52" t="s">
        <v>130</v>
      </c>
      <c r="E18" s="53">
        <v>44450</v>
      </c>
    </row>
    <row r="19" spans="2:5" x14ac:dyDescent="0.2">
      <c r="B19" s="51">
        <v>13</v>
      </c>
      <c r="C19" s="59" t="s">
        <v>36</v>
      </c>
      <c r="D19" s="52" t="s">
        <v>130</v>
      </c>
      <c r="E19" s="53">
        <v>139483.5</v>
      </c>
    </row>
    <row r="20" spans="2:5" x14ac:dyDescent="0.2">
      <c r="B20" s="51">
        <v>14</v>
      </c>
      <c r="C20" s="59" t="s">
        <v>36</v>
      </c>
      <c r="D20" s="52" t="s">
        <v>130</v>
      </c>
      <c r="E20" s="53">
        <v>157737</v>
      </c>
    </row>
    <row r="21" spans="2:5" x14ac:dyDescent="0.2">
      <c r="B21" s="51">
        <v>15</v>
      </c>
      <c r="C21" s="59" t="s">
        <v>28</v>
      </c>
      <c r="D21" s="52" t="s">
        <v>34</v>
      </c>
      <c r="E21" s="53">
        <v>19000</v>
      </c>
    </row>
    <row r="22" spans="2:5" x14ac:dyDescent="0.2">
      <c r="B22" s="51">
        <v>16</v>
      </c>
      <c r="C22" s="52" t="s">
        <v>87</v>
      </c>
      <c r="D22" s="52" t="s">
        <v>136</v>
      </c>
      <c r="E22" s="53">
        <v>595</v>
      </c>
    </row>
    <row r="23" spans="2:5" x14ac:dyDescent="0.2">
      <c r="B23" s="51">
        <v>17</v>
      </c>
      <c r="C23" s="52" t="s">
        <v>92</v>
      </c>
      <c r="D23" s="52" t="s">
        <v>79</v>
      </c>
      <c r="E23" s="53">
        <v>18600</v>
      </c>
    </row>
    <row r="24" spans="2:5" x14ac:dyDescent="0.2">
      <c r="B24" s="51">
        <v>18</v>
      </c>
      <c r="C24" s="52" t="s">
        <v>137</v>
      </c>
      <c r="D24" s="52" t="s">
        <v>8</v>
      </c>
      <c r="E24" s="53">
        <v>15600</v>
      </c>
    </row>
    <row r="25" spans="2:5" x14ac:dyDescent="0.2">
      <c r="B25" s="51">
        <v>19</v>
      </c>
      <c r="C25" s="52" t="s">
        <v>61</v>
      </c>
      <c r="D25" s="52" t="s">
        <v>138</v>
      </c>
      <c r="E25" s="53">
        <v>26519.72</v>
      </c>
    </row>
    <row r="26" spans="2:5" x14ac:dyDescent="0.2">
      <c r="B26" s="51">
        <v>20</v>
      </c>
      <c r="C26" s="52" t="s">
        <v>139</v>
      </c>
      <c r="D26" s="52" t="s">
        <v>102</v>
      </c>
      <c r="E26" s="60">
        <v>1196.72</v>
      </c>
    </row>
    <row r="27" spans="2:5" x14ac:dyDescent="0.2">
      <c r="B27" s="51">
        <v>21</v>
      </c>
      <c r="C27" s="52" t="s">
        <v>118</v>
      </c>
      <c r="D27" s="52" t="s">
        <v>119</v>
      </c>
      <c r="E27" s="60">
        <v>172990</v>
      </c>
    </row>
    <row r="28" spans="2:5" x14ac:dyDescent="0.2">
      <c r="B28" s="51">
        <v>22</v>
      </c>
      <c r="C28" s="52" t="s">
        <v>10</v>
      </c>
      <c r="D28" s="52" t="s">
        <v>11</v>
      </c>
      <c r="E28" s="60">
        <v>6580</v>
      </c>
    </row>
    <row r="29" spans="2:5" x14ac:dyDescent="0.2">
      <c r="B29" s="51">
        <v>23</v>
      </c>
      <c r="C29" s="52" t="s">
        <v>10</v>
      </c>
      <c r="D29" s="52" t="s">
        <v>11</v>
      </c>
      <c r="E29" s="60">
        <v>21000</v>
      </c>
    </row>
    <row r="30" spans="2:5" x14ac:dyDescent="0.2">
      <c r="B30" s="51">
        <v>24</v>
      </c>
      <c r="C30" s="52" t="s">
        <v>140</v>
      </c>
      <c r="D30" s="52" t="s">
        <v>26</v>
      </c>
      <c r="E30" s="60">
        <v>19750</v>
      </c>
    </row>
    <row r="31" spans="2:5" x14ac:dyDescent="0.2">
      <c r="B31" s="51">
        <v>25</v>
      </c>
      <c r="C31" s="52" t="s">
        <v>141</v>
      </c>
      <c r="D31" s="52" t="s">
        <v>142</v>
      </c>
      <c r="E31" s="60">
        <v>50000</v>
      </c>
    </row>
    <row r="32" spans="2:5" x14ac:dyDescent="0.2">
      <c r="B32" s="51">
        <v>26</v>
      </c>
      <c r="C32" s="52" t="s">
        <v>141</v>
      </c>
      <c r="D32" s="52" t="s">
        <v>142</v>
      </c>
      <c r="E32" s="60">
        <v>100000</v>
      </c>
    </row>
    <row r="33" spans="2:5" x14ac:dyDescent="0.2">
      <c r="B33" s="51">
        <v>27</v>
      </c>
      <c r="C33" s="52" t="s">
        <v>141</v>
      </c>
      <c r="D33" s="52" t="s">
        <v>142</v>
      </c>
      <c r="E33" s="60">
        <v>11610</v>
      </c>
    </row>
    <row r="34" spans="2:5" x14ac:dyDescent="0.2">
      <c r="B34" s="51">
        <v>28</v>
      </c>
      <c r="C34" s="52" t="s">
        <v>74</v>
      </c>
      <c r="D34" s="52" t="s">
        <v>75</v>
      </c>
      <c r="E34" s="60">
        <f>233280+65000</f>
        <v>298280</v>
      </c>
    </row>
    <row r="35" spans="2:5" x14ac:dyDescent="0.2">
      <c r="B35" s="51">
        <v>29</v>
      </c>
      <c r="C35" s="52" t="s">
        <v>36</v>
      </c>
      <c r="D35" s="52" t="s">
        <v>130</v>
      </c>
      <c r="E35" s="60">
        <v>34420</v>
      </c>
    </row>
    <row r="36" spans="2:5" x14ac:dyDescent="0.2">
      <c r="B36" s="51">
        <v>30</v>
      </c>
      <c r="C36" s="52" t="s">
        <v>45</v>
      </c>
      <c r="D36" s="52" t="s">
        <v>100</v>
      </c>
      <c r="E36" s="60">
        <v>36250</v>
      </c>
    </row>
    <row r="37" spans="2:5" x14ac:dyDescent="0.2">
      <c r="B37" s="51">
        <v>31</v>
      </c>
      <c r="C37" s="52" t="s">
        <v>45</v>
      </c>
      <c r="D37" s="52" t="s">
        <v>100</v>
      </c>
      <c r="E37" s="60">
        <v>12000</v>
      </c>
    </row>
    <row r="38" spans="2:5" x14ac:dyDescent="0.2">
      <c r="B38" s="51">
        <v>32</v>
      </c>
      <c r="C38" s="52" t="s">
        <v>137</v>
      </c>
      <c r="D38" s="52" t="s">
        <v>8</v>
      </c>
      <c r="E38" s="60">
        <v>8260</v>
      </c>
    </row>
    <row r="39" spans="2:5" x14ac:dyDescent="0.2">
      <c r="B39" s="51">
        <v>33</v>
      </c>
      <c r="C39" s="52" t="s">
        <v>137</v>
      </c>
      <c r="D39" s="52" t="s">
        <v>8</v>
      </c>
      <c r="E39" s="60">
        <v>32900</v>
      </c>
    </row>
    <row r="40" spans="2:5" x14ac:dyDescent="0.2">
      <c r="B40" s="51">
        <v>34</v>
      </c>
      <c r="C40" s="52" t="s">
        <v>131</v>
      </c>
      <c r="D40" s="52" t="s">
        <v>132</v>
      </c>
      <c r="E40" s="60">
        <v>17009</v>
      </c>
    </row>
    <row r="41" spans="2:5" x14ac:dyDescent="0.2">
      <c r="B41" s="51">
        <v>35</v>
      </c>
      <c r="C41" s="52" t="s">
        <v>131</v>
      </c>
      <c r="D41" s="52" t="s">
        <v>132</v>
      </c>
      <c r="E41" s="60">
        <v>28636</v>
      </c>
    </row>
    <row r="42" spans="2:5" x14ac:dyDescent="0.2">
      <c r="B42" s="51">
        <v>36</v>
      </c>
      <c r="C42" s="52" t="s">
        <v>104</v>
      </c>
      <c r="D42" s="52" t="s">
        <v>71</v>
      </c>
      <c r="E42" s="60">
        <v>500000</v>
      </c>
    </row>
    <row r="43" spans="2:5" x14ac:dyDescent="0.2">
      <c r="B43" s="51">
        <v>37</v>
      </c>
      <c r="C43" s="52" t="s">
        <v>137</v>
      </c>
      <c r="D43" s="52" t="s">
        <v>8</v>
      </c>
      <c r="E43" s="60">
        <v>423000</v>
      </c>
    </row>
    <row r="44" spans="2:5" x14ac:dyDescent="0.2">
      <c r="B44" s="51">
        <v>38</v>
      </c>
      <c r="C44" s="52" t="s">
        <v>10</v>
      </c>
      <c r="D44" s="52" t="s">
        <v>11</v>
      </c>
      <c r="E44" s="60">
        <v>13940</v>
      </c>
    </row>
    <row r="45" spans="2:5" x14ac:dyDescent="0.2">
      <c r="B45" s="51">
        <v>39</v>
      </c>
      <c r="C45" s="52" t="s">
        <v>143</v>
      </c>
      <c r="D45" s="52" t="s">
        <v>132</v>
      </c>
      <c r="E45" s="60">
        <v>100000</v>
      </c>
    </row>
    <row r="46" spans="2:5" x14ac:dyDescent="0.2">
      <c r="B46" s="51">
        <v>40</v>
      </c>
      <c r="C46" s="52" t="s">
        <v>16</v>
      </c>
      <c r="D46" s="52" t="s">
        <v>17</v>
      </c>
      <c r="E46" s="60">
        <v>16000</v>
      </c>
    </row>
    <row r="47" spans="2:5" x14ac:dyDescent="0.2">
      <c r="B47" s="51">
        <v>41</v>
      </c>
      <c r="C47" s="52" t="s">
        <v>10</v>
      </c>
      <c r="D47" s="52" t="s">
        <v>11</v>
      </c>
      <c r="E47" s="60">
        <f>46000+16900</f>
        <v>62900</v>
      </c>
    </row>
    <row r="48" spans="2:5" x14ac:dyDescent="0.2">
      <c r="B48" s="51">
        <v>42</v>
      </c>
      <c r="C48" s="52" t="s">
        <v>131</v>
      </c>
      <c r="D48" s="52" t="s">
        <v>132</v>
      </c>
      <c r="E48" s="60">
        <v>31800</v>
      </c>
    </row>
    <row r="49" spans="2:5" x14ac:dyDescent="0.2">
      <c r="B49" s="51">
        <v>43</v>
      </c>
      <c r="C49" s="52" t="s">
        <v>74</v>
      </c>
      <c r="D49" s="52" t="s">
        <v>75</v>
      </c>
      <c r="E49" s="60">
        <v>18566</v>
      </c>
    </row>
    <row r="50" spans="2:5" x14ac:dyDescent="0.2">
      <c r="B50" s="51">
        <v>44</v>
      </c>
      <c r="C50" s="52" t="s">
        <v>63</v>
      </c>
      <c r="D50" s="52" t="s">
        <v>144</v>
      </c>
      <c r="E50" s="60">
        <v>250487.55</v>
      </c>
    </row>
    <row r="51" spans="2:5" x14ac:dyDescent="0.2">
      <c r="B51" s="51">
        <v>45</v>
      </c>
      <c r="C51" s="52" t="s">
        <v>16</v>
      </c>
      <c r="D51" s="52" t="s">
        <v>17</v>
      </c>
      <c r="E51" s="60">
        <v>16127</v>
      </c>
    </row>
    <row r="52" spans="2:5" x14ac:dyDescent="0.2">
      <c r="B52" s="51">
        <v>46</v>
      </c>
      <c r="C52" s="52" t="s">
        <v>145</v>
      </c>
      <c r="D52" s="52" t="s">
        <v>146</v>
      </c>
      <c r="E52" s="60">
        <v>150000</v>
      </c>
    </row>
    <row r="53" spans="2:5" x14ac:dyDescent="0.2">
      <c r="B53" s="51">
        <v>47</v>
      </c>
      <c r="C53" s="52" t="s">
        <v>85</v>
      </c>
      <c r="D53" s="52" t="s">
        <v>147</v>
      </c>
      <c r="E53" s="60">
        <v>15000</v>
      </c>
    </row>
    <row r="54" spans="2:5" x14ac:dyDescent="0.2">
      <c r="B54" s="51">
        <v>48</v>
      </c>
      <c r="C54" s="52" t="s">
        <v>45</v>
      </c>
      <c r="D54" s="52" t="s">
        <v>100</v>
      </c>
      <c r="E54" s="60">
        <v>37500</v>
      </c>
    </row>
    <row r="55" spans="2:5" x14ac:dyDescent="0.2">
      <c r="B55" s="51">
        <v>49</v>
      </c>
      <c r="C55" s="52" t="s">
        <v>44</v>
      </c>
      <c r="D55" s="52" t="s">
        <v>148</v>
      </c>
      <c r="E55" s="60">
        <f>1700+300+1400+1160+550+1250</f>
        <v>6360</v>
      </c>
    </row>
    <row r="56" spans="2:5" x14ac:dyDescent="0.2">
      <c r="B56" s="51">
        <v>50</v>
      </c>
      <c r="C56" s="59" t="s">
        <v>10</v>
      </c>
      <c r="D56" s="52" t="s">
        <v>11</v>
      </c>
      <c r="E56" s="60">
        <f>39750+4935</f>
        <v>44685</v>
      </c>
    </row>
    <row r="57" spans="2:5" x14ac:dyDescent="0.2">
      <c r="B57" s="51">
        <v>51</v>
      </c>
      <c r="C57" s="59" t="s">
        <v>10</v>
      </c>
      <c r="D57" s="52" t="s">
        <v>11</v>
      </c>
      <c r="E57" s="60">
        <v>49000</v>
      </c>
    </row>
    <row r="58" spans="2:5" x14ac:dyDescent="0.2">
      <c r="B58" s="51">
        <v>52</v>
      </c>
      <c r="C58" s="59" t="s">
        <v>63</v>
      </c>
      <c r="D58" s="52" t="s">
        <v>144</v>
      </c>
      <c r="E58" s="60">
        <v>113084</v>
      </c>
    </row>
    <row r="59" spans="2:5" x14ac:dyDescent="0.2">
      <c r="B59" s="51">
        <v>53</v>
      </c>
      <c r="C59" s="59" t="s">
        <v>149</v>
      </c>
      <c r="D59" s="52" t="s">
        <v>150</v>
      </c>
      <c r="E59" s="60">
        <v>3600</v>
      </c>
    </row>
    <row r="60" spans="2:5" x14ac:dyDescent="0.2">
      <c r="B60" s="51">
        <v>54</v>
      </c>
      <c r="C60" s="59" t="s">
        <v>16</v>
      </c>
      <c r="D60" s="52" t="s">
        <v>17</v>
      </c>
      <c r="E60" s="60">
        <v>14850</v>
      </c>
    </row>
    <row r="61" spans="2:5" s="61" customFormat="1" ht="15.75" x14ac:dyDescent="0.25">
      <c r="B61" s="51">
        <v>55</v>
      </c>
      <c r="C61" s="59" t="s">
        <v>131</v>
      </c>
      <c r="D61" s="52" t="s">
        <v>132</v>
      </c>
      <c r="E61" s="60">
        <v>18975</v>
      </c>
    </row>
    <row r="62" spans="2:5" x14ac:dyDescent="0.2">
      <c r="B62" s="51">
        <v>56</v>
      </c>
      <c r="C62" s="59" t="s">
        <v>118</v>
      </c>
      <c r="D62" s="52" t="s">
        <v>119</v>
      </c>
      <c r="E62" s="60">
        <v>500000</v>
      </c>
    </row>
    <row r="63" spans="2:5" x14ac:dyDescent="0.2">
      <c r="B63" s="51">
        <v>57</v>
      </c>
      <c r="C63" s="52" t="s">
        <v>87</v>
      </c>
      <c r="D63" s="52" t="s">
        <v>136</v>
      </c>
      <c r="E63" s="60">
        <v>190000</v>
      </c>
    </row>
    <row r="64" spans="2:5" x14ac:dyDescent="0.2">
      <c r="B64" s="51">
        <v>58</v>
      </c>
      <c r="C64" s="52" t="s">
        <v>59</v>
      </c>
      <c r="D64" s="52" t="s">
        <v>60</v>
      </c>
      <c r="E64" s="60">
        <v>34196</v>
      </c>
    </row>
    <row r="65" spans="2:5" x14ac:dyDescent="0.2">
      <c r="B65" s="51">
        <v>59</v>
      </c>
      <c r="C65" s="52" t="s">
        <v>137</v>
      </c>
      <c r="D65" s="52" t="s">
        <v>8</v>
      </c>
      <c r="E65" s="60">
        <v>50000</v>
      </c>
    </row>
    <row r="66" spans="2:5" x14ac:dyDescent="0.2">
      <c r="B66" s="51">
        <v>60</v>
      </c>
      <c r="C66" s="52" t="s">
        <v>139</v>
      </c>
      <c r="D66" s="52" t="s">
        <v>102</v>
      </c>
      <c r="E66" s="60">
        <v>1164</v>
      </c>
    </row>
    <row r="67" spans="2:5" x14ac:dyDescent="0.2">
      <c r="B67" s="51">
        <v>61</v>
      </c>
      <c r="C67" s="52" t="s">
        <v>10</v>
      </c>
      <c r="D67" s="52" t="s">
        <v>11</v>
      </c>
      <c r="E67" s="60">
        <v>51900</v>
      </c>
    </row>
    <row r="68" spans="2:5" x14ac:dyDescent="0.2">
      <c r="B68" s="51">
        <v>62</v>
      </c>
      <c r="C68" s="52" t="s">
        <v>137</v>
      </c>
      <c r="D68" s="52" t="s">
        <v>8</v>
      </c>
      <c r="E68" s="60">
        <f>140000+175000+108000</f>
        <v>423000</v>
      </c>
    </row>
    <row r="69" spans="2:5" x14ac:dyDescent="0.2">
      <c r="B69" s="51">
        <v>63</v>
      </c>
      <c r="C69" s="52" t="s">
        <v>63</v>
      </c>
      <c r="D69" s="52" t="s">
        <v>144</v>
      </c>
      <c r="E69" s="60">
        <v>1645</v>
      </c>
    </row>
    <row r="70" spans="2:5" x14ac:dyDescent="0.2">
      <c r="B70" s="51">
        <v>64</v>
      </c>
      <c r="C70" s="52" t="s">
        <v>145</v>
      </c>
      <c r="D70" s="52" t="s">
        <v>146</v>
      </c>
      <c r="E70" s="60">
        <v>38750</v>
      </c>
    </row>
    <row r="71" spans="2:5" x14ac:dyDescent="0.2">
      <c r="B71" s="51">
        <v>65</v>
      </c>
      <c r="C71" s="52" t="s">
        <v>63</v>
      </c>
      <c r="D71" s="52" t="s">
        <v>144</v>
      </c>
      <c r="E71" s="60">
        <f>617650+113695</f>
        <v>731345</v>
      </c>
    </row>
    <row r="72" spans="2:5" x14ac:dyDescent="0.2">
      <c r="B72" s="51">
        <v>66</v>
      </c>
      <c r="C72" s="52" t="s">
        <v>131</v>
      </c>
      <c r="D72" s="52" t="s">
        <v>132</v>
      </c>
      <c r="E72" s="60">
        <v>92624.75</v>
      </c>
    </row>
    <row r="73" spans="2:5" x14ac:dyDescent="0.2">
      <c r="B73" s="51">
        <v>67</v>
      </c>
      <c r="C73" s="52" t="s">
        <v>74</v>
      </c>
      <c r="D73" s="52" t="s">
        <v>75</v>
      </c>
      <c r="E73" s="60">
        <v>3464</v>
      </c>
    </row>
    <row r="74" spans="2:5" x14ac:dyDescent="0.2">
      <c r="B74" s="62"/>
      <c r="C74" s="63"/>
      <c r="D74" s="64" t="s">
        <v>80</v>
      </c>
      <c r="E74" s="65">
        <f>SUM(E7:E73)</f>
        <v>6176577.7400000002</v>
      </c>
    </row>
    <row r="77" spans="2:5" ht="14.25" x14ac:dyDescent="0.2">
      <c r="B77" s="66" t="s">
        <v>81</v>
      </c>
      <c r="C77" s="66"/>
    </row>
    <row r="78" spans="2:5" ht="14.25" x14ac:dyDescent="0.2">
      <c r="B78" s="69"/>
      <c r="C78" s="70"/>
    </row>
    <row r="79" spans="2:5" ht="14.25" x14ac:dyDescent="0.2">
      <c r="B79" s="69"/>
      <c r="C79" s="70"/>
    </row>
    <row r="80" spans="2:5" ht="14.25" x14ac:dyDescent="0.2">
      <c r="B80" s="69"/>
      <c r="C80" s="70"/>
    </row>
    <row r="81" spans="2:3" ht="15" x14ac:dyDescent="0.2">
      <c r="B81" s="71" t="s">
        <v>82</v>
      </c>
      <c r="C81" s="71"/>
    </row>
    <row r="82" spans="2:3" ht="14.25" x14ac:dyDescent="0.2">
      <c r="B82" s="72" t="s">
        <v>83</v>
      </c>
      <c r="C82" s="70"/>
    </row>
  </sheetData>
  <mergeCells count="7">
    <mergeCell ref="B81:C81"/>
    <mergeCell ref="B3:E3"/>
    <mergeCell ref="B5:B6"/>
    <mergeCell ref="C5:C6"/>
    <mergeCell ref="D5:D6"/>
    <mergeCell ref="E5:E6"/>
    <mergeCell ref="B77:C77"/>
  </mergeCells>
  <printOptions horizontalCentered="1"/>
  <pageMargins left="0.47244094488188981" right="0.47244094488188981" top="0.59055118110236227" bottom="0.74803149606299213" header="0.31496062992125984" footer="0.31496062992125984"/>
  <pageSetup paperSize="9"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3:E56"/>
  <sheetViews>
    <sheetView workbookViewId="0">
      <selection activeCell="D10" sqref="D10"/>
    </sheetView>
  </sheetViews>
  <sheetFormatPr defaultRowHeight="12.75" x14ac:dyDescent="0.2"/>
  <cols>
    <col min="1" max="1" width="6.140625" style="54" customWidth="1"/>
    <col min="2" max="2" width="5.5703125" style="73" customWidth="1"/>
    <col min="3" max="3" width="55.28515625" style="67" customWidth="1"/>
    <col min="4" max="4" width="45.85546875" style="67" customWidth="1"/>
    <col min="5" max="5" width="26.28515625" style="68" customWidth="1"/>
    <col min="6" max="7" width="9.140625" style="54"/>
    <col min="8" max="8" width="12.28515625" style="54" customWidth="1"/>
    <col min="9" max="256" width="9.140625" style="54"/>
    <col min="257" max="257" width="6.140625" style="54" customWidth="1"/>
    <col min="258" max="258" width="5.5703125" style="54" customWidth="1"/>
    <col min="259" max="259" width="55.28515625" style="54" customWidth="1"/>
    <col min="260" max="260" width="45.85546875" style="54" customWidth="1"/>
    <col min="261" max="261" width="26.28515625" style="54" customWidth="1"/>
    <col min="262" max="263" width="9.140625" style="54"/>
    <col min="264" max="264" width="12.28515625" style="54" customWidth="1"/>
    <col min="265" max="512" width="9.140625" style="54"/>
    <col min="513" max="513" width="6.140625" style="54" customWidth="1"/>
    <col min="514" max="514" width="5.5703125" style="54" customWidth="1"/>
    <col min="515" max="515" width="55.28515625" style="54" customWidth="1"/>
    <col min="516" max="516" width="45.85546875" style="54" customWidth="1"/>
    <col min="517" max="517" width="26.28515625" style="54" customWidth="1"/>
    <col min="518" max="519" width="9.140625" style="54"/>
    <col min="520" max="520" width="12.28515625" style="54" customWidth="1"/>
    <col min="521" max="768" width="9.140625" style="54"/>
    <col min="769" max="769" width="6.140625" style="54" customWidth="1"/>
    <col min="770" max="770" width="5.5703125" style="54" customWidth="1"/>
    <col min="771" max="771" width="55.28515625" style="54" customWidth="1"/>
    <col min="772" max="772" width="45.85546875" style="54" customWidth="1"/>
    <col min="773" max="773" width="26.28515625" style="54" customWidth="1"/>
    <col min="774" max="775" width="9.140625" style="54"/>
    <col min="776" max="776" width="12.28515625" style="54" customWidth="1"/>
    <col min="777" max="1024" width="9.140625" style="54"/>
    <col min="1025" max="1025" width="6.140625" style="54" customWidth="1"/>
    <col min="1026" max="1026" width="5.5703125" style="54" customWidth="1"/>
    <col min="1027" max="1027" width="55.28515625" style="54" customWidth="1"/>
    <col min="1028" max="1028" width="45.85546875" style="54" customWidth="1"/>
    <col min="1029" max="1029" width="26.28515625" style="54" customWidth="1"/>
    <col min="1030" max="1031" width="9.140625" style="54"/>
    <col min="1032" max="1032" width="12.28515625" style="54" customWidth="1"/>
    <col min="1033" max="1280" width="9.140625" style="54"/>
    <col min="1281" max="1281" width="6.140625" style="54" customWidth="1"/>
    <col min="1282" max="1282" width="5.5703125" style="54" customWidth="1"/>
    <col min="1283" max="1283" width="55.28515625" style="54" customWidth="1"/>
    <col min="1284" max="1284" width="45.85546875" style="54" customWidth="1"/>
    <col min="1285" max="1285" width="26.28515625" style="54" customWidth="1"/>
    <col min="1286" max="1287" width="9.140625" style="54"/>
    <col min="1288" max="1288" width="12.28515625" style="54" customWidth="1"/>
    <col min="1289" max="1536" width="9.140625" style="54"/>
    <col min="1537" max="1537" width="6.140625" style="54" customWidth="1"/>
    <col min="1538" max="1538" width="5.5703125" style="54" customWidth="1"/>
    <col min="1539" max="1539" width="55.28515625" style="54" customWidth="1"/>
    <col min="1540" max="1540" width="45.85546875" style="54" customWidth="1"/>
    <col min="1541" max="1541" width="26.28515625" style="54" customWidth="1"/>
    <col min="1542" max="1543" width="9.140625" style="54"/>
    <col min="1544" max="1544" width="12.28515625" style="54" customWidth="1"/>
    <col min="1545" max="1792" width="9.140625" style="54"/>
    <col min="1793" max="1793" width="6.140625" style="54" customWidth="1"/>
    <col min="1794" max="1794" width="5.5703125" style="54" customWidth="1"/>
    <col min="1795" max="1795" width="55.28515625" style="54" customWidth="1"/>
    <col min="1796" max="1796" width="45.85546875" style="54" customWidth="1"/>
    <col min="1797" max="1797" width="26.28515625" style="54" customWidth="1"/>
    <col min="1798" max="1799" width="9.140625" style="54"/>
    <col min="1800" max="1800" width="12.28515625" style="54" customWidth="1"/>
    <col min="1801" max="2048" width="9.140625" style="54"/>
    <col min="2049" max="2049" width="6.140625" style="54" customWidth="1"/>
    <col min="2050" max="2050" width="5.5703125" style="54" customWidth="1"/>
    <col min="2051" max="2051" width="55.28515625" style="54" customWidth="1"/>
    <col min="2052" max="2052" width="45.85546875" style="54" customWidth="1"/>
    <col min="2053" max="2053" width="26.28515625" style="54" customWidth="1"/>
    <col min="2054" max="2055" width="9.140625" style="54"/>
    <col min="2056" max="2056" width="12.28515625" style="54" customWidth="1"/>
    <col min="2057" max="2304" width="9.140625" style="54"/>
    <col min="2305" max="2305" width="6.140625" style="54" customWidth="1"/>
    <col min="2306" max="2306" width="5.5703125" style="54" customWidth="1"/>
    <col min="2307" max="2307" width="55.28515625" style="54" customWidth="1"/>
    <col min="2308" max="2308" width="45.85546875" style="54" customWidth="1"/>
    <col min="2309" max="2309" width="26.28515625" style="54" customWidth="1"/>
    <col min="2310" max="2311" width="9.140625" style="54"/>
    <col min="2312" max="2312" width="12.28515625" style="54" customWidth="1"/>
    <col min="2313" max="2560" width="9.140625" style="54"/>
    <col min="2561" max="2561" width="6.140625" style="54" customWidth="1"/>
    <col min="2562" max="2562" width="5.5703125" style="54" customWidth="1"/>
    <col min="2563" max="2563" width="55.28515625" style="54" customWidth="1"/>
    <col min="2564" max="2564" width="45.85546875" style="54" customWidth="1"/>
    <col min="2565" max="2565" width="26.28515625" style="54" customWidth="1"/>
    <col min="2566" max="2567" width="9.140625" style="54"/>
    <col min="2568" max="2568" width="12.28515625" style="54" customWidth="1"/>
    <col min="2569" max="2816" width="9.140625" style="54"/>
    <col min="2817" max="2817" width="6.140625" style="54" customWidth="1"/>
    <col min="2818" max="2818" width="5.5703125" style="54" customWidth="1"/>
    <col min="2819" max="2819" width="55.28515625" style="54" customWidth="1"/>
    <col min="2820" max="2820" width="45.85546875" style="54" customWidth="1"/>
    <col min="2821" max="2821" width="26.28515625" style="54" customWidth="1"/>
    <col min="2822" max="2823" width="9.140625" style="54"/>
    <col min="2824" max="2824" width="12.28515625" style="54" customWidth="1"/>
    <col min="2825" max="3072" width="9.140625" style="54"/>
    <col min="3073" max="3073" width="6.140625" style="54" customWidth="1"/>
    <col min="3074" max="3074" width="5.5703125" style="54" customWidth="1"/>
    <col min="3075" max="3075" width="55.28515625" style="54" customWidth="1"/>
    <col min="3076" max="3076" width="45.85546875" style="54" customWidth="1"/>
    <col min="3077" max="3077" width="26.28515625" style="54" customWidth="1"/>
    <col min="3078" max="3079" width="9.140625" style="54"/>
    <col min="3080" max="3080" width="12.28515625" style="54" customWidth="1"/>
    <col min="3081" max="3328" width="9.140625" style="54"/>
    <col min="3329" max="3329" width="6.140625" style="54" customWidth="1"/>
    <col min="3330" max="3330" width="5.5703125" style="54" customWidth="1"/>
    <col min="3331" max="3331" width="55.28515625" style="54" customWidth="1"/>
    <col min="3332" max="3332" width="45.85546875" style="54" customWidth="1"/>
    <col min="3333" max="3333" width="26.28515625" style="54" customWidth="1"/>
    <col min="3334" max="3335" width="9.140625" style="54"/>
    <col min="3336" max="3336" width="12.28515625" style="54" customWidth="1"/>
    <col min="3337" max="3584" width="9.140625" style="54"/>
    <col min="3585" max="3585" width="6.140625" style="54" customWidth="1"/>
    <col min="3586" max="3586" width="5.5703125" style="54" customWidth="1"/>
    <col min="3587" max="3587" width="55.28515625" style="54" customWidth="1"/>
    <col min="3588" max="3588" width="45.85546875" style="54" customWidth="1"/>
    <col min="3589" max="3589" width="26.28515625" style="54" customWidth="1"/>
    <col min="3590" max="3591" width="9.140625" style="54"/>
    <col min="3592" max="3592" width="12.28515625" style="54" customWidth="1"/>
    <col min="3593" max="3840" width="9.140625" style="54"/>
    <col min="3841" max="3841" width="6.140625" style="54" customWidth="1"/>
    <col min="3842" max="3842" width="5.5703125" style="54" customWidth="1"/>
    <col min="3843" max="3843" width="55.28515625" style="54" customWidth="1"/>
    <col min="3844" max="3844" width="45.85546875" style="54" customWidth="1"/>
    <col min="3845" max="3845" width="26.28515625" style="54" customWidth="1"/>
    <col min="3846" max="3847" width="9.140625" style="54"/>
    <col min="3848" max="3848" width="12.28515625" style="54" customWidth="1"/>
    <col min="3849" max="4096" width="9.140625" style="54"/>
    <col min="4097" max="4097" width="6.140625" style="54" customWidth="1"/>
    <col min="4098" max="4098" width="5.5703125" style="54" customWidth="1"/>
    <col min="4099" max="4099" width="55.28515625" style="54" customWidth="1"/>
    <col min="4100" max="4100" width="45.85546875" style="54" customWidth="1"/>
    <col min="4101" max="4101" width="26.28515625" style="54" customWidth="1"/>
    <col min="4102" max="4103" width="9.140625" style="54"/>
    <col min="4104" max="4104" width="12.28515625" style="54" customWidth="1"/>
    <col min="4105" max="4352" width="9.140625" style="54"/>
    <col min="4353" max="4353" width="6.140625" style="54" customWidth="1"/>
    <col min="4354" max="4354" width="5.5703125" style="54" customWidth="1"/>
    <col min="4355" max="4355" width="55.28515625" style="54" customWidth="1"/>
    <col min="4356" max="4356" width="45.85546875" style="54" customWidth="1"/>
    <col min="4357" max="4357" width="26.28515625" style="54" customWidth="1"/>
    <col min="4358" max="4359" width="9.140625" style="54"/>
    <col min="4360" max="4360" width="12.28515625" style="54" customWidth="1"/>
    <col min="4361" max="4608" width="9.140625" style="54"/>
    <col min="4609" max="4609" width="6.140625" style="54" customWidth="1"/>
    <col min="4610" max="4610" width="5.5703125" style="54" customWidth="1"/>
    <col min="4611" max="4611" width="55.28515625" style="54" customWidth="1"/>
    <col min="4612" max="4612" width="45.85546875" style="54" customWidth="1"/>
    <col min="4613" max="4613" width="26.28515625" style="54" customWidth="1"/>
    <col min="4614" max="4615" width="9.140625" style="54"/>
    <col min="4616" max="4616" width="12.28515625" style="54" customWidth="1"/>
    <col min="4617" max="4864" width="9.140625" style="54"/>
    <col min="4865" max="4865" width="6.140625" style="54" customWidth="1"/>
    <col min="4866" max="4866" width="5.5703125" style="54" customWidth="1"/>
    <col min="4867" max="4867" width="55.28515625" style="54" customWidth="1"/>
    <col min="4868" max="4868" width="45.85546875" style="54" customWidth="1"/>
    <col min="4869" max="4869" width="26.28515625" style="54" customWidth="1"/>
    <col min="4870" max="4871" width="9.140625" style="54"/>
    <col min="4872" max="4872" width="12.28515625" style="54" customWidth="1"/>
    <col min="4873" max="5120" width="9.140625" style="54"/>
    <col min="5121" max="5121" width="6.140625" style="54" customWidth="1"/>
    <col min="5122" max="5122" width="5.5703125" style="54" customWidth="1"/>
    <col min="5123" max="5123" width="55.28515625" style="54" customWidth="1"/>
    <col min="5124" max="5124" width="45.85546875" style="54" customWidth="1"/>
    <col min="5125" max="5125" width="26.28515625" style="54" customWidth="1"/>
    <col min="5126" max="5127" width="9.140625" style="54"/>
    <col min="5128" max="5128" width="12.28515625" style="54" customWidth="1"/>
    <col min="5129" max="5376" width="9.140625" style="54"/>
    <col min="5377" max="5377" width="6.140625" style="54" customWidth="1"/>
    <col min="5378" max="5378" width="5.5703125" style="54" customWidth="1"/>
    <col min="5379" max="5379" width="55.28515625" style="54" customWidth="1"/>
    <col min="5380" max="5380" width="45.85546875" style="54" customWidth="1"/>
    <col min="5381" max="5381" width="26.28515625" style="54" customWidth="1"/>
    <col min="5382" max="5383" width="9.140625" style="54"/>
    <col min="5384" max="5384" width="12.28515625" style="54" customWidth="1"/>
    <col min="5385" max="5632" width="9.140625" style="54"/>
    <col min="5633" max="5633" width="6.140625" style="54" customWidth="1"/>
    <col min="5634" max="5634" width="5.5703125" style="54" customWidth="1"/>
    <col min="5635" max="5635" width="55.28515625" style="54" customWidth="1"/>
    <col min="5636" max="5636" width="45.85546875" style="54" customWidth="1"/>
    <col min="5637" max="5637" width="26.28515625" style="54" customWidth="1"/>
    <col min="5638" max="5639" width="9.140625" style="54"/>
    <col min="5640" max="5640" width="12.28515625" style="54" customWidth="1"/>
    <col min="5641" max="5888" width="9.140625" style="54"/>
    <col min="5889" max="5889" width="6.140625" style="54" customWidth="1"/>
    <col min="5890" max="5890" width="5.5703125" style="54" customWidth="1"/>
    <col min="5891" max="5891" width="55.28515625" style="54" customWidth="1"/>
    <col min="5892" max="5892" width="45.85546875" style="54" customWidth="1"/>
    <col min="5893" max="5893" width="26.28515625" style="54" customWidth="1"/>
    <col min="5894" max="5895" width="9.140625" style="54"/>
    <col min="5896" max="5896" width="12.28515625" style="54" customWidth="1"/>
    <col min="5897" max="6144" width="9.140625" style="54"/>
    <col min="6145" max="6145" width="6.140625" style="54" customWidth="1"/>
    <col min="6146" max="6146" width="5.5703125" style="54" customWidth="1"/>
    <col min="6147" max="6147" width="55.28515625" style="54" customWidth="1"/>
    <col min="6148" max="6148" width="45.85546875" style="54" customWidth="1"/>
    <col min="6149" max="6149" width="26.28515625" style="54" customWidth="1"/>
    <col min="6150" max="6151" width="9.140625" style="54"/>
    <col min="6152" max="6152" width="12.28515625" style="54" customWidth="1"/>
    <col min="6153" max="6400" width="9.140625" style="54"/>
    <col min="6401" max="6401" width="6.140625" style="54" customWidth="1"/>
    <col min="6402" max="6402" width="5.5703125" style="54" customWidth="1"/>
    <col min="6403" max="6403" width="55.28515625" style="54" customWidth="1"/>
    <col min="6404" max="6404" width="45.85546875" style="54" customWidth="1"/>
    <col min="6405" max="6405" width="26.28515625" style="54" customWidth="1"/>
    <col min="6406" max="6407" width="9.140625" style="54"/>
    <col min="6408" max="6408" width="12.28515625" style="54" customWidth="1"/>
    <col min="6409" max="6656" width="9.140625" style="54"/>
    <col min="6657" max="6657" width="6.140625" style="54" customWidth="1"/>
    <col min="6658" max="6658" width="5.5703125" style="54" customWidth="1"/>
    <col min="6659" max="6659" width="55.28515625" style="54" customWidth="1"/>
    <col min="6660" max="6660" width="45.85546875" style="54" customWidth="1"/>
    <col min="6661" max="6661" width="26.28515625" style="54" customWidth="1"/>
    <col min="6662" max="6663" width="9.140625" style="54"/>
    <col min="6664" max="6664" width="12.28515625" style="54" customWidth="1"/>
    <col min="6665" max="6912" width="9.140625" style="54"/>
    <col min="6913" max="6913" width="6.140625" style="54" customWidth="1"/>
    <col min="6914" max="6914" width="5.5703125" style="54" customWidth="1"/>
    <col min="6915" max="6915" width="55.28515625" style="54" customWidth="1"/>
    <col min="6916" max="6916" width="45.85546875" style="54" customWidth="1"/>
    <col min="6917" max="6917" width="26.28515625" style="54" customWidth="1"/>
    <col min="6918" max="6919" width="9.140625" style="54"/>
    <col min="6920" max="6920" width="12.28515625" style="54" customWidth="1"/>
    <col min="6921" max="7168" width="9.140625" style="54"/>
    <col min="7169" max="7169" width="6.140625" style="54" customWidth="1"/>
    <col min="7170" max="7170" width="5.5703125" style="54" customWidth="1"/>
    <col min="7171" max="7171" width="55.28515625" style="54" customWidth="1"/>
    <col min="7172" max="7172" width="45.85546875" style="54" customWidth="1"/>
    <col min="7173" max="7173" width="26.28515625" style="54" customWidth="1"/>
    <col min="7174" max="7175" width="9.140625" style="54"/>
    <col min="7176" max="7176" width="12.28515625" style="54" customWidth="1"/>
    <col min="7177" max="7424" width="9.140625" style="54"/>
    <col min="7425" max="7425" width="6.140625" style="54" customWidth="1"/>
    <col min="7426" max="7426" width="5.5703125" style="54" customWidth="1"/>
    <col min="7427" max="7427" width="55.28515625" style="54" customWidth="1"/>
    <col min="7428" max="7428" width="45.85546875" style="54" customWidth="1"/>
    <col min="7429" max="7429" width="26.28515625" style="54" customWidth="1"/>
    <col min="7430" max="7431" width="9.140625" style="54"/>
    <col min="7432" max="7432" width="12.28515625" style="54" customWidth="1"/>
    <col min="7433" max="7680" width="9.140625" style="54"/>
    <col min="7681" max="7681" width="6.140625" style="54" customWidth="1"/>
    <col min="7682" max="7682" width="5.5703125" style="54" customWidth="1"/>
    <col min="7683" max="7683" width="55.28515625" style="54" customWidth="1"/>
    <col min="7684" max="7684" width="45.85546875" style="54" customWidth="1"/>
    <col min="7685" max="7685" width="26.28515625" style="54" customWidth="1"/>
    <col min="7686" max="7687" width="9.140625" style="54"/>
    <col min="7688" max="7688" width="12.28515625" style="54" customWidth="1"/>
    <col min="7689" max="7936" width="9.140625" style="54"/>
    <col min="7937" max="7937" width="6.140625" style="54" customWidth="1"/>
    <col min="7938" max="7938" width="5.5703125" style="54" customWidth="1"/>
    <col min="7939" max="7939" width="55.28515625" style="54" customWidth="1"/>
    <col min="7940" max="7940" width="45.85546875" style="54" customWidth="1"/>
    <col min="7941" max="7941" width="26.28515625" style="54" customWidth="1"/>
    <col min="7942" max="7943" width="9.140625" style="54"/>
    <col min="7944" max="7944" width="12.28515625" style="54" customWidth="1"/>
    <col min="7945" max="8192" width="9.140625" style="54"/>
    <col min="8193" max="8193" width="6.140625" style="54" customWidth="1"/>
    <col min="8194" max="8194" width="5.5703125" style="54" customWidth="1"/>
    <col min="8195" max="8195" width="55.28515625" style="54" customWidth="1"/>
    <col min="8196" max="8196" width="45.85546875" style="54" customWidth="1"/>
    <col min="8197" max="8197" width="26.28515625" style="54" customWidth="1"/>
    <col min="8198" max="8199" width="9.140625" style="54"/>
    <col min="8200" max="8200" width="12.28515625" style="54" customWidth="1"/>
    <col min="8201" max="8448" width="9.140625" style="54"/>
    <col min="8449" max="8449" width="6.140625" style="54" customWidth="1"/>
    <col min="8450" max="8450" width="5.5703125" style="54" customWidth="1"/>
    <col min="8451" max="8451" width="55.28515625" style="54" customWidth="1"/>
    <col min="8452" max="8452" width="45.85546875" style="54" customWidth="1"/>
    <col min="8453" max="8453" width="26.28515625" style="54" customWidth="1"/>
    <col min="8454" max="8455" width="9.140625" style="54"/>
    <col min="8456" max="8456" width="12.28515625" style="54" customWidth="1"/>
    <col min="8457" max="8704" width="9.140625" style="54"/>
    <col min="8705" max="8705" width="6.140625" style="54" customWidth="1"/>
    <col min="8706" max="8706" width="5.5703125" style="54" customWidth="1"/>
    <col min="8707" max="8707" width="55.28515625" style="54" customWidth="1"/>
    <col min="8708" max="8708" width="45.85546875" style="54" customWidth="1"/>
    <col min="8709" max="8709" width="26.28515625" style="54" customWidth="1"/>
    <col min="8710" max="8711" width="9.140625" style="54"/>
    <col min="8712" max="8712" width="12.28515625" style="54" customWidth="1"/>
    <col min="8713" max="8960" width="9.140625" style="54"/>
    <col min="8961" max="8961" width="6.140625" style="54" customWidth="1"/>
    <col min="8962" max="8962" width="5.5703125" style="54" customWidth="1"/>
    <col min="8963" max="8963" width="55.28515625" style="54" customWidth="1"/>
    <col min="8964" max="8964" width="45.85546875" style="54" customWidth="1"/>
    <col min="8965" max="8965" width="26.28515625" style="54" customWidth="1"/>
    <col min="8966" max="8967" width="9.140625" style="54"/>
    <col min="8968" max="8968" width="12.28515625" style="54" customWidth="1"/>
    <col min="8969" max="9216" width="9.140625" style="54"/>
    <col min="9217" max="9217" width="6.140625" style="54" customWidth="1"/>
    <col min="9218" max="9218" width="5.5703125" style="54" customWidth="1"/>
    <col min="9219" max="9219" width="55.28515625" style="54" customWidth="1"/>
    <col min="9220" max="9220" width="45.85546875" style="54" customWidth="1"/>
    <col min="9221" max="9221" width="26.28515625" style="54" customWidth="1"/>
    <col min="9222" max="9223" width="9.140625" style="54"/>
    <col min="9224" max="9224" width="12.28515625" style="54" customWidth="1"/>
    <col min="9225" max="9472" width="9.140625" style="54"/>
    <col min="9473" max="9473" width="6.140625" style="54" customWidth="1"/>
    <col min="9474" max="9474" width="5.5703125" style="54" customWidth="1"/>
    <col min="9475" max="9475" width="55.28515625" style="54" customWidth="1"/>
    <col min="9476" max="9476" width="45.85546875" style="54" customWidth="1"/>
    <col min="9477" max="9477" width="26.28515625" style="54" customWidth="1"/>
    <col min="9478" max="9479" width="9.140625" style="54"/>
    <col min="9480" max="9480" width="12.28515625" style="54" customWidth="1"/>
    <col min="9481" max="9728" width="9.140625" style="54"/>
    <col min="9729" max="9729" width="6.140625" style="54" customWidth="1"/>
    <col min="9730" max="9730" width="5.5703125" style="54" customWidth="1"/>
    <col min="9731" max="9731" width="55.28515625" style="54" customWidth="1"/>
    <col min="9732" max="9732" width="45.85546875" style="54" customWidth="1"/>
    <col min="9733" max="9733" width="26.28515625" style="54" customWidth="1"/>
    <col min="9734" max="9735" width="9.140625" style="54"/>
    <col min="9736" max="9736" width="12.28515625" style="54" customWidth="1"/>
    <col min="9737" max="9984" width="9.140625" style="54"/>
    <col min="9985" max="9985" width="6.140625" style="54" customWidth="1"/>
    <col min="9986" max="9986" width="5.5703125" style="54" customWidth="1"/>
    <col min="9987" max="9987" width="55.28515625" style="54" customWidth="1"/>
    <col min="9988" max="9988" width="45.85546875" style="54" customWidth="1"/>
    <col min="9989" max="9989" width="26.28515625" style="54" customWidth="1"/>
    <col min="9990" max="9991" width="9.140625" style="54"/>
    <col min="9992" max="9992" width="12.28515625" style="54" customWidth="1"/>
    <col min="9993" max="10240" width="9.140625" style="54"/>
    <col min="10241" max="10241" width="6.140625" style="54" customWidth="1"/>
    <col min="10242" max="10242" width="5.5703125" style="54" customWidth="1"/>
    <col min="10243" max="10243" width="55.28515625" style="54" customWidth="1"/>
    <col min="10244" max="10244" width="45.85546875" style="54" customWidth="1"/>
    <col min="10245" max="10245" width="26.28515625" style="54" customWidth="1"/>
    <col min="10246" max="10247" width="9.140625" style="54"/>
    <col min="10248" max="10248" width="12.28515625" style="54" customWidth="1"/>
    <col min="10249" max="10496" width="9.140625" style="54"/>
    <col min="10497" max="10497" width="6.140625" style="54" customWidth="1"/>
    <col min="10498" max="10498" width="5.5703125" style="54" customWidth="1"/>
    <col min="10499" max="10499" width="55.28515625" style="54" customWidth="1"/>
    <col min="10500" max="10500" width="45.85546875" style="54" customWidth="1"/>
    <col min="10501" max="10501" width="26.28515625" style="54" customWidth="1"/>
    <col min="10502" max="10503" width="9.140625" style="54"/>
    <col min="10504" max="10504" width="12.28515625" style="54" customWidth="1"/>
    <col min="10505" max="10752" width="9.140625" style="54"/>
    <col min="10753" max="10753" width="6.140625" style="54" customWidth="1"/>
    <col min="10754" max="10754" width="5.5703125" style="54" customWidth="1"/>
    <col min="10755" max="10755" width="55.28515625" style="54" customWidth="1"/>
    <col min="10756" max="10756" width="45.85546875" style="54" customWidth="1"/>
    <col min="10757" max="10757" width="26.28515625" style="54" customWidth="1"/>
    <col min="10758" max="10759" width="9.140625" style="54"/>
    <col min="10760" max="10760" width="12.28515625" style="54" customWidth="1"/>
    <col min="10761" max="11008" width="9.140625" style="54"/>
    <col min="11009" max="11009" width="6.140625" style="54" customWidth="1"/>
    <col min="11010" max="11010" width="5.5703125" style="54" customWidth="1"/>
    <col min="11011" max="11011" width="55.28515625" style="54" customWidth="1"/>
    <col min="11012" max="11012" width="45.85546875" style="54" customWidth="1"/>
    <col min="11013" max="11013" width="26.28515625" style="54" customWidth="1"/>
    <col min="11014" max="11015" width="9.140625" style="54"/>
    <col min="11016" max="11016" width="12.28515625" style="54" customWidth="1"/>
    <col min="11017" max="11264" width="9.140625" style="54"/>
    <col min="11265" max="11265" width="6.140625" style="54" customWidth="1"/>
    <col min="11266" max="11266" width="5.5703125" style="54" customWidth="1"/>
    <col min="11267" max="11267" width="55.28515625" style="54" customWidth="1"/>
    <col min="11268" max="11268" width="45.85546875" style="54" customWidth="1"/>
    <col min="11269" max="11269" width="26.28515625" style="54" customWidth="1"/>
    <col min="11270" max="11271" width="9.140625" style="54"/>
    <col min="11272" max="11272" width="12.28515625" style="54" customWidth="1"/>
    <col min="11273" max="11520" width="9.140625" style="54"/>
    <col min="11521" max="11521" width="6.140625" style="54" customWidth="1"/>
    <col min="11522" max="11522" width="5.5703125" style="54" customWidth="1"/>
    <col min="11523" max="11523" width="55.28515625" style="54" customWidth="1"/>
    <col min="11524" max="11524" width="45.85546875" style="54" customWidth="1"/>
    <col min="11525" max="11525" width="26.28515625" style="54" customWidth="1"/>
    <col min="11526" max="11527" width="9.140625" style="54"/>
    <col min="11528" max="11528" width="12.28515625" style="54" customWidth="1"/>
    <col min="11529" max="11776" width="9.140625" style="54"/>
    <col min="11777" max="11777" width="6.140625" style="54" customWidth="1"/>
    <col min="11778" max="11778" width="5.5703125" style="54" customWidth="1"/>
    <col min="11779" max="11779" width="55.28515625" style="54" customWidth="1"/>
    <col min="11780" max="11780" width="45.85546875" style="54" customWidth="1"/>
    <col min="11781" max="11781" width="26.28515625" style="54" customWidth="1"/>
    <col min="11782" max="11783" width="9.140625" style="54"/>
    <col min="11784" max="11784" width="12.28515625" style="54" customWidth="1"/>
    <col min="11785" max="12032" width="9.140625" style="54"/>
    <col min="12033" max="12033" width="6.140625" style="54" customWidth="1"/>
    <col min="12034" max="12034" width="5.5703125" style="54" customWidth="1"/>
    <col min="12035" max="12035" width="55.28515625" style="54" customWidth="1"/>
    <col min="12036" max="12036" width="45.85546875" style="54" customWidth="1"/>
    <col min="12037" max="12037" width="26.28515625" style="54" customWidth="1"/>
    <col min="12038" max="12039" width="9.140625" style="54"/>
    <col min="12040" max="12040" width="12.28515625" style="54" customWidth="1"/>
    <col min="12041" max="12288" width="9.140625" style="54"/>
    <col min="12289" max="12289" width="6.140625" style="54" customWidth="1"/>
    <col min="12290" max="12290" width="5.5703125" style="54" customWidth="1"/>
    <col min="12291" max="12291" width="55.28515625" style="54" customWidth="1"/>
    <col min="12292" max="12292" width="45.85546875" style="54" customWidth="1"/>
    <col min="12293" max="12293" width="26.28515625" style="54" customWidth="1"/>
    <col min="12294" max="12295" width="9.140625" style="54"/>
    <col min="12296" max="12296" width="12.28515625" style="54" customWidth="1"/>
    <col min="12297" max="12544" width="9.140625" style="54"/>
    <col min="12545" max="12545" width="6.140625" style="54" customWidth="1"/>
    <col min="12546" max="12546" width="5.5703125" style="54" customWidth="1"/>
    <col min="12547" max="12547" width="55.28515625" style="54" customWidth="1"/>
    <col min="12548" max="12548" width="45.85546875" style="54" customWidth="1"/>
    <col min="12549" max="12549" width="26.28515625" style="54" customWidth="1"/>
    <col min="12550" max="12551" width="9.140625" style="54"/>
    <col min="12552" max="12552" width="12.28515625" style="54" customWidth="1"/>
    <col min="12553" max="12800" width="9.140625" style="54"/>
    <col min="12801" max="12801" width="6.140625" style="54" customWidth="1"/>
    <col min="12802" max="12802" width="5.5703125" style="54" customWidth="1"/>
    <col min="12803" max="12803" width="55.28515625" style="54" customWidth="1"/>
    <col min="12804" max="12804" width="45.85546875" style="54" customWidth="1"/>
    <col min="12805" max="12805" width="26.28515625" style="54" customWidth="1"/>
    <col min="12806" max="12807" width="9.140625" style="54"/>
    <col min="12808" max="12808" width="12.28515625" style="54" customWidth="1"/>
    <col min="12809" max="13056" width="9.140625" style="54"/>
    <col min="13057" max="13057" width="6.140625" style="54" customWidth="1"/>
    <col min="13058" max="13058" width="5.5703125" style="54" customWidth="1"/>
    <col min="13059" max="13059" width="55.28515625" style="54" customWidth="1"/>
    <col min="13060" max="13060" width="45.85546875" style="54" customWidth="1"/>
    <col min="13061" max="13061" width="26.28515625" style="54" customWidth="1"/>
    <col min="13062" max="13063" width="9.140625" style="54"/>
    <col min="13064" max="13064" width="12.28515625" style="54" customWidth="1"/>
    <col min="13065" max="13312" width="9.140625" style="54"/>
    <col min="13313" max="13313" width="6.140625" style="54" customWidth="1"/>
    <col min="13314" max="13314" width="5.5703125" style="54" customWidth="1"/>
    <col min="13315" max="13315" width="55.28515625" style="54" customWidth="1"/>
    <col min="13316" max="13316" width="45.85546875" style="54" customWidth="1"/>
    <col min="13317" max="13317" width="26.28515625" style="54" customWidth="1"/>
    <col min="13318" max="13319" width="9.140625" style="54"/>
    <col min="13320" max="13320" width="12.28515625" style="54" customWidth="1"/>
    <col min="13321" max="13568" width="9.140625" style="54"/>
    <col min="13569" max="13569" width="6.140625" style="54" customWidth="1"/>
    <col min="13570" max="13570" width="5.5703125" style="54" customWidth="1"/>
    <col min="13571" max="13571" width="55.28515625" style="54" customWidth="1"/>
    <col min="13572" max="13572" width="45.85546875" style="54" customWidth="1"/>
    <col min="13573" max="13573" width="26.28515625" style="54" customWidth="1"/>
    <col min="13574" max="13575" width="9.140625" style="54"/>
    <col min="13576" max="13576" width="12.28515625" style="54" customWidth="1"/>
    <col min="13577" max="13824" width="9.140625" style="54"/>
    <col min="13825" max="13825" width="6.140625" style="54" customWidth="1"/>
    <col min="13826" max="13826" width="5.5703125" style="54" customWidth="1"/>
    <col min="13827" max="13827" width="55.28515625" style="54" customWidth="1"/>
    <col min="13828" max="13828" width="45.85546875" style="54" customWidth="1"/>
    <col min="13829" max="13829" width="26.28515625" style="54" customWidth="1"/>
    <col min="13830" max="13831" width="9.140625" style="54"/>
    <col min="13832" max="13832" width="12.28515625" style="54" customWidth="1"/>
    <col min="13833" max="14080" width="9.140625" style="54"/>
    <col min="14081" max="14081" width="6.140625" style="54" customWidth="1"/>
    <col min="14082" max="14082" width="5.5703125" style="54" customWidth="1"/>
    <col min="14083" max="14083" width="55.28515625" style="54" customWidth="1"/>
    <col min="14084" max="14084" width="45.85546875" style="54" customWidth="1"/>
    <col min="14085" max="14085" width="26.28515625" style="54" customWidth="1"/>
    <col min="14086" max="14087" width="9.140625" style="54"/>
    <col min="14088" max="14088" width="12.28515625" style="54" customWidth="1"/>
    <col min="14089" max="14336" width="9.140625" style="54"/>
    <col min="14337" max="14337" width="6.140625" style="54" customWidth="1"/>
    <col min="14338" max="14338" width="5.5703125" style="54" customWidth="1"/>
    <col min="14339" max="14339" width="55.28515625" style="54" customWidth="1"/>
    <col min="14340" max="14340" width="45.85546875" style="54" customWidth="1"/>
    <col min="14341" max="14341" width="26.28515625" style="54" customWidth="1"/>
    <col min="14342" max="14343" width="9.140625" style="54"/>
    <col min="14344" max="14344" width="12.28515625" style="54" customWidth="1"/>
    <col min="14345" max="14592" width="9.140625" style="54"/>
    <col min="14593" max="14593" width="6.140625" style="54" customWidth="1"/>
    <col min="14594" max="14594" width="5.5703125" style="54" customWidth="1"/>
    <col min="14595" max="14595" width="55.28515625" style="54" customWidth="1"/>
    <col min="14596" max="14596" width="45.85546875" style="54" customWidth="1"/>
    <col min="14597" max="14597" width="26.28515625" style="54" customWidth="1"/>
    <col min="14598" max="14599" width="9.140625" style="54"/>
    <col min="14600" max="14600" width="12.28515625" style="54" customWidth="1"/>
    <col min="14601" max="14848" width="9.140625" style="54"/>
    <col min="14849" max="14849" width="6.140625" style="54" customWidth="1"/>
    <col min="14850" max="14850" width="5.5703125" style="54" customWidth="1"/>
    <col min="14851" max="14851" width="55.28515625" style="54" customWidth="1"/>
    <col min="14852" max="14852" width="45.85546875" style="54" customWidth="1"/>
    <col min="14853" max="14853" width="26.28515625" style="54" customWidth="1"/>
    <col min="14854" max="14855" width="9.140625" style="54"/>
    <col min="14856" max="14856" width="12.28515625" style="54" customWidth="1"/>
    <col min="14857" max="15104" width="9.140625" style="54"/>
    <col min="15105" max="15105" width="6.140625" style="54" customWidth="1"/>
    <col min="15106" max="15106" width="5.5703125" style="54" customWidth="1"/>
    <col min="15107" max="15107" width="55.28515625" style="54" customWidth="1"/>
    <col min="15108" max="15108" width="45.85546875" style="54" customWidth="1"/>
    <col min="15109" max="15109" width="26.28515625" style="54" customWidth="1"/>
    <col min="15110" max="15111" width="9.140625" style="54"/>
    <col min="15112" max="15112" width="12.28515625" style="54" customWidth="1"/>
    <col min="15113" max="15360" width="9.140625" style="54"/>
    <col min="15361" max="15361" width="6.140625" style="54" customWidth="1"/>
    <col min="15362" max="15362" width="5.5703125" style="54" customWidth="1"/>
    <col min="15363" max="15363" width="55.28515625" style="54" customWidth="1"/>
    <col min="15364" max="15364" width="45.85546875" style="54" customWidth="1"/>
    <col min="15365" max="15365" width="26.28515625" style="54" customWidth="1"/>
    <col min="15366" max="15367" width="9.140625" style="54"/>
    <col min="15368" max="15368" width="12.28515625" style="54" customWidth="1"/>
    <col min="15369" max="15616" width="9.140625" style="54"/>
    <col min="15617" max="15617" width="6.140625" style="54" customWidth="1"/>
    <col min="15618" max="15618" width="5.5703125" style="54" customWidth="1"/>
    <col min="15619" max="15619" width="55.28515625" style="54" customWidth="1"/>
    <col min="15620" max="15620" width="45.85546875" style="54" customWidth="1"/>
    <col min="15621" max="15621" width="26.28515625" style="54" customWidth="1"/>
    <col min="15622" max="15623" width="9.140625" style="54"/>
    <col min="15624" max="15624" width="12.28515625" style="54" customWidth="1"/>
    <col min="15625" max="15872" width="9.140625" style="54"/>
    <col min="15873" max="15873" width="6.140625" style="54" customWidth="1"/>
    <col min="15874" max="15874" width="5.5703125" style="54" customWidth="1"/>
    <col min="15875" max="15875" width="55.28515625" style="54" customWidth="1"/>
    <col min="15876" max="15876" width="45.85546875" style="54" customWidth="1"/>
    <col min="15877" max="15877" width="26.28515625" style="54" customWidth="1"/>
    <col min="15878" max="15879" width="9.140625" style="54"/>
    <col min="15880" max="15880" width="12.28515625" style="54" customWidth="1"/>
    <col min="15881" max="16128" width="9.140625" style="54"/>
    <col min="16129" max="16129" width="6.140625" style="54" customWidth="1"/>
    <col min="16130" max="16130" width="5.5703125" style="54" customWidth="1"/>
    <col min="16131" max="16131" width="55.28515625" style="54" customWidth="1"/>
    <col min="16132" max="16132" width="45.85546875" style="54" customWidth="1"/>
    <col min="16133" max="16133" width="26.28515625" style="54" customWidth="1"/>
    <col min="16134" max="16135" width="9.140625" style="54"/>
    <col min="16136" max="16136" width="12.28515625" style="54" customWidth="1"/>
    <col min="16137" max="16384" width="9.140625" style="54"/>
  </cols>
  <sheetData>
    <row r="3" spans="2:5" s="38" customFormat="1" ht="18" x14ac:dyDescent="0.25">
      <c r="B3" s="37" t="s">
        <v>151</v>
      </c>
      <c r="C3" s="37"/>
      <c r="D3" s="37"/>
      <c r="E3" s="37"/>
    </row>
    <row r="4" spans="2:5" s="42" customFormat="1" x14ac:dyDescent="0.2">
      <c r="B4" s="39"/>
      <c r="C4" s="40"/>
      <c r="D4" s="40"/>
      <c r="E4" s="41"/>
    </row>
    <row r="5" spans="2:5" s="45" customFormat="1" ht="31.5" customHeight="1" x14ac:dyDescent="0.25">
      <c r="B5" s="43" t="s">
        <v>1</v>
      </c>
      <c r="C5" s="43" t="s">
        <v>2</v>
      </c>
      <c r="D5" s="43" t="s">
        <v>3</v>
      </c>
      <c r="E5" s="44" t="s">
        <v>4</v>
      </c>
    </row>
    <row r="6" spans="2:5" s="45" customFormat="1" ht="15.75" x14ac:dyDescent="0.25">
      <c r="B6" s="47"/>
      <c r="C6" s="47"/>
      <c r="D6" s="47"/>
      <c r="E6" s="48"/>
    </row>
    <row r="7" spans="2:5" x14ac:dyDescent="0.2">
      <c r="B7" s="51">
        <v>1</v>
      </c>
      <c r="C7" s="52" t="s">
        <v>152</v>
      </c>
      <c r="D7" s="52" t="s">
        <v>146</v>
      </c>
      <c r="E7" s="53">
        <v>508599.96</v>
      </c>
    </row>
    <row r="8" spans="2:5" x14ac:dyDescent="0.2">
      <c r="B8" s="51">
        <v>2</v>
      </c>
      <c r="C8" s="52" t="s">
        <v>152</v>
      </c>
      <c r="D8" s="52" t="s">
        <v>146</v>
      </c>
      <c r="E8" s="53">
        <v>51000</v>
      </c>
    </row>
    <row r="9" spans="2:5" x14ac:dyDescent="0.2">
      <c r="B9" s="51">
        <v>3</v>
      </c>
      <c r="C9" s="52" t="s">
        <v>61</v>
      </c>
      <c r="D9" s="52" t="s">
        <v>138</v>
      </c>
      <c r="E9" s="53">
        <v>12896.22</v>
      </c>
    </row>
    <row r="10" spans="2:5" x14ac:dyDescent="0.2">
      <c r="B10" s="51">
        <v>4</v>
      </c>
      <c r="C10" s="52" t="s">
        <v>153</v>
      </c>
      <c r="D10" s="52" t="s">
        <v>109</v>
      </c>
      <c r="E10" s="53">
        <v>695000</v>
      </c>
    </row>
    <row r="11" spans="2:5" x14ac:dyDescent="0.2">
      <c r="B11" s="51">
        <v>5</v>
      </c>
      <c r="C11" s="52" t="s">
        <v>154</v>
      </c>
      <c r="D11" s="52" t="s">
        <v>150</v>
      </c>
      <c r="E11" s="53">
        <v>40000</v>
      </c>
    </row>
    <row r="12" spans="2:5" x14ac:dyDescent="0.2">
      <c r="B12" s="51">
        <v>6</v>
      </c>
      <c r="C12" s="52" t="s">
        <v>61</v>
      </c>
      <c r="D12" s="52" t="s">
        <v>138</v>
      </c>
      <c r="E12" s="53">
        <v>34875</v>
      </c>
    </row>
    <row r="13" spans="2:5" x14ac:dyDescent="0.2">
      <c r="B13" s="51">
        <v>7</v>
      </c>
      <c r="C13" s="57" t="s">
        <v>137</v>
      </c>
      <c r="D13" s="52" t="s">
        <v>8</v>
      </c>
      <c r="E13" s="53">
        <v>500000</v>
      </c>
    </row>
    <row r="14" spans="2:5" x14ac:dyDescent="0.2">
      <c r="B14" s="51">
        <v>8</v>
      </c>
      <c r="C14" s="52" t="s">
        <v>155</v>
      </c>
      <c r="D14" s="52" t="s">
        <v>156</v>
      </c>
      <c r="E14" s="53">
        <v>345254</v>
      </c>
    </row>
    <row r="15" spans="2:5" x14ac:dyDescent="0.2">
      <c r="B15" s="51">
        <v>9</v>
      </c>
      <c r="C15" s="52" t="s">
        <v>157</v>
      </c>
      <c r="D15" s="52" t="s">
        <v>76</v>
      </c>
      <c r="E15" s="53">
        <v>800</v>
      </c>
    </row>
    <row r="16" spans="2:5" x14ac:dyDescent="0.2">
      <c r="B16" s="51">
        <v>10</v>
      </c>
      <c r="C16" s="59" t="s">
        <v>95</v>
      </c>
      <c r="D16" s="52" t="s">
        <v>158</v>
      </c>
      <c r="E16" s="53">
        <v>120000</v>
      </c>
    </row>
    <row r="17" spans="2:5" x14ac:dyDescent="0.2">
      <c r="B17" s="51">
        <v>11</v>
      </c>
      <c r="C17" s="59" t="s">
        <v>87</v>
      </c>
      <c r="D17" s="52" t="s">
        <v>136</v>
      </c>
      <c r="E17" s="53">
        <v>44000</v>
      </c>
    </row>
    <row r="18" spans="2:5" x14ac:dyDescent="0.2">
      <c r="B18" s="51">
        <v>12</v>
      </c>
      <c r="C18" s="59" t="s">
        <v>159</v>
      </c>
      <c r="D18" s="52" t="s">
        <v>79</v>
      </c>
      <c r="E18" s="53">
        <v>14000</v>
      </c>
    </row>
    <row r="19" spans="2:5" x14ac:dyDescent="0.2">
      <c r="B19" s="51">
        <v>13</v>
      </c>
      <c r="C19" s="59" t="s">
        <v>160</v>
      </c>
      <c r="D19" s="52" t="s">
        <v>156</v>
      </c>
      <c r="E19" s="53">
        <v>327000</v>
      </c>
    </row>
    <row r="20" spans="2:5" x14ac:dyDescent="0.2">
      <c r="B20" s="51">
        <v>14</v>
      </c>
      <c r="C20" s="59" t="s">
        <v>85</v>
      </c>
      <c r="D20" s="52" t="s">
        <v>86</v>
      </c>
      <c r="E20" s="53">
        <f>68000+24750</f>
        <v>92750</v>
      </c>
    </row>
    <row r="21" spans="2:5" x14ac:dyDescent="0.2">
      <c r="B21" s="51">
        <v>15</v>
      </c>
      <c r="C21" s="59" t="s">
        <v>61</v>
      </c>
      <c r="D21" s="52" t="s">
        <v>138</v>
      </c>
      <c r="E21" s="53">
        <v>315715.8</v>
      </c>
    </row>
    <row r="22" spans="2:5" x14ac:dyDescent="0.2">
      <c r="B22" s="51">
        <v>16</v>
      </c>
      <c r="C22" s="52" t="s">
        <v>110</v>
      </c>
      <c r="D22" s="52" t="s">
        <v>161</v>
      </c>
      <c r="E22" s="53">
        <v>31500</v>
      </c>
    </row>
    <row r="23" spans="2:5" x14ac:dyDescent="0.2">
      <c r="B23" s="51">
        <v>17</v>
      </c>
      <c r="C23" s="52" t="s">
        <v>63</v>
      </c>
      <c r="D23" s="52" t="s">
        <v>64</v>
      </c>
      <c r="E23" s="53">
        <v>835000</v>
      </c>
    </row>
    <row r="24" spans="2:5" x14ac:dyDescent="0.2">
      <c r="B24" s="51">
        <v>18</v>
      </c>
      <c r="C24" s="52" t="s">
        <v>155</v>
      </c>
      <c r="D24" s="52" t="s">
        <v>156</v>
      </c>
      <c r="E24" s="53">
        <v>1001948.14</v>
      </c>
    </row>
    <row r="25" spans="2:5" x14ac:dyDescent="0.2">
      <c r="B25" s="51">
        <v>19</v>
      </c>
      <c r="C25" s="52" t="s">
        <v>137</v>
      </c>
      <c r="D25" s="52" t="s">
        <v>8</v>
      </c>
      <c r="E25" s="53">
        <v>45000</v>
      </c>
    </row>
    <row r="26" spans="2:5" x14ac:dyDescent="0.2">
      <c r="B26" s="51">
        <v>20</v>
      </c>
      <c r="C26" s="52" t="s">
        <v>36</v>
      </c>
      <c r="D26" s="52" t="s">
        <v>37</v>
      </c>
      <c r="E26" s="60">
        <v>32800</v>
      </c>
    </row>
    <row r="27" spans="2:5" x14ac:dyDescent="0.2">
      <c r="B27" s="51">
        <v>21</v>
      </c>
      <c r="C27" s="52" t="s">
        <v>157</v>
      </c>
      <c r="D27" s="52" t="s">
        <v>76</v>
      </c>
      <c r="E27" s="60">
        <v>1500</v>
      </c>
    </row>
    <row r="28" spans="2:5" x14ac:dyDescent="0.2">
      <c r="B28" s="51">
        <v>22</v>
      </c>
      <c r="C28" s="52" t="s">
        <v>97</v>
      </c>
      <c r="D28" s="52" t="s">
        <v>162</v>
      </c>
      <c r="E28" s="60">
        <v>295000</v>
      </c>
    </row>
    <row r="29" spans="2:5" x14ac:dyDescent="0.2">
      <c r="B29" s="51">
        <v>23</v>
      </c>
      <c r="C29" s="52" t="s">
        <v>163</v>
      </c>
      <c r="D29" s="52" t="s">
        <v>121</v>
      </c>
      <c r="E29" s="60">
        <v>4000</v>
      </c>
    </row>
    <row r="30" spans="2:5" x14ac:dyDescent="0.2">
      <c r="B30" s="51">
        <v>24</v>
      </c>
      <c r="C30" s="52" t="s">
        <v>137</v>
      </c>
      <c r="D30" s="52" t="s">
        <v>8</v>
      </c>
      <c r="E30" s="60">
        <v>474120</v>
      </c>
    </row>
    <row r="31" spans="2:5" x14ac:dyDescent="0.2">
      <c r="B31" s="51">
        <v>25</v>
      </c>
      <c r="C31" s="52" t="s">
        <v>61</v>
      </c>
      <c r="D31" s="52" t="s">
        <v>138</v>
      </c>
      <c r="E31" s="60">
        <v>347174.8</v>
      </c>
    </row>
    <row r="32" spans="2:5" x14ac:dyDescent="0.2">
      <c r="B32" s="51">
        <v>26</v>
      </c>
      <c r="C32" s="52" t="s">
        <v>61</v>
      </c>
      <c r="D32" s="52" t="s">
        <v>138</v>
      </c>
      <c r="E32" s="60">
        <v>489174.8</v>
      </c>
    </row>
    <row r="33" spans="2:5" x14ac:dyDescent="0.2">
      <c r="B33" s="51">
        <v>27</v>
      </c>
      <c r="C33" s="52" t="s">
        <v>154</v>
      </c>
      <c r="D33" s="52" t="s">
        <v>150</v>
      </c>
      <c r="E33" s="60">
        <v>100000</v>
      </c>
    </row>
    <row r="34" spans="2:5" x14ac:dyDescent="0.2">
      <c r="B34" s="51">
        <v>28</v>
      </c>
      <c r="C34" s="52" t="s">
        <v>140</v>
      </c>
      <c r="D34" s="52" t="s">
        <v>26</v>
      </c>
      <c r="E34" s="60">
        <v>181500</v>
      </c>
    </row>
    <row r="35" spans="2:5" x14ac:dyDescent="0.2">
      <c r="B35" s="51">
        <v>29</v>
      </c>
      <c r="C35" s="52" t="s">
        <v>16</v>
      </c>
      <c r="D35" s="52" t="s">
        <v>164</v>
      </c>
      <c r="E35" s="60">
        <v>13500</v>
      </c>
    </row>
    <row r="36" spans="2:5" x14ac:dyDescent="0.2">
      <c r="B36" s="51">
        <v>30</v>
      </c>
      <c r="C36" s="52" t="s">
        <v>165</v>
      </c>
      <c r="D36" s="52" t="s">
        <v>166</v>
      </c>
      <c r="E36" s="60">
        <v>4395</v>
      </c>
    </row>
    <row r="37" spans="2:5" x14ac:dyDescent="0.2">
      <c r="B37" s="51">
        <v>31</v>
      </c>
      <c r="C37" s="52" t="s">
        <v>155</v>
      </c>
      <c r="D37" s="52" t="s">
        <v>156</v>
      </c>
      <c r="E37" s="60">
        <v>240000</v>
      </c>
    </row>
    <row r="38" spans="2:5" x14ac:dyDescent="0.2">
      <c r="B38" s="51">
        <v>32</v>
      </c>
      <c r="C38" s="52" t="s">
        <v>137</v>
      </c>
      <c r="D38" s="52" t="s">
        <v>8</v>
      </c>
      <c r="E38" s="60">
        <v>9600</v>
      </c>
    </row>
    <row r="39" spans="2:5" x14ac:dyDescent="0.2">
      <c r="B39" s="51">
        <v>33</v>
      </c>
      <c r="C39" s="52" t="s">
        <v>15</v>
      </c>
      <c r="D39" s="52" t="s">
        <v>167</v>
      </c>
      <c r="E39" s="60">
        <v>65000</v>
      </c>
    </row>
    <row r="40" spans="2:5" x14ac:dyDescent="0.2">
      <c r="B40" s="51">
        <v>34</v>
      </c>
      <c r="C40" s="52" t="s">
        <v>87</v>
      </c>
      <c r="D40" s="52" t="s">
        <v>136</v>
      </c>
      <c r="E40" s="60">
        <v>12000</v>
      </c>
    </row>
    <row r="41" spans="2:5" x14ac:dyDescent="0.2">
      <c r="B41" s="51">
        <v>35</v>
      </c>
      <c r="C41" s="52" t="s">
        <v>101</v>
      </c>
      <c r="D41" s="52" t="s">
        <v>102</v>
      </c>
      <c r="E41" s="60">
        <v>9096.85</v>
      </c>
    </row>
    <row r="42" spans="2:5" x14ac:dyDescent="0.2">
      <c r="B42" s="51">
        <v>36</v>
      </c>
      <c r="C42" s="52" t="s">
        <v>63</v>
      </c>
      <c r="D42" s="52" t="s">
        <v>64</v>
      </c>
      <c r="E42" s="60">
        <v>2920</v>
      </c>
    </row>
    <row r="43" spans="2:5" x14ac:dyDescent="0.2">
      <c r="B43" s="51">
        <v>37</v>
      </c>
      <c r="C43" s="52" t="s">
        <v>140</v>
      </c>
      <c r="D43" s="52" t="s">
        <v>26</v>
      </c>
      <c r="E43" s="60">
        <v>14668.5</v>
      </c>
    </row>
    <row r="44" spans="2:5" x14ac:dyDescent="0.2">
      <c r="B44" s="51">
        <v>38</v>
      </c>
      <c r="C44" s="52" t="s">
        <v>101</v>
      </c>
      <c r="D44" s="52" t="s">
        <v>102</v>
      </c>
      <c r="E44" s="60">
        <v>36135</v>
      </c>
    </row>
    <row r="45" spans="2:5" x14ac:dyDescent="0.2">
      <c r="B45" s="51">
        <v>39</v>
      </c>
      <c r="C45" s="52" t="s">
        <v>153</v>
      </c>
      <c r="D45" s="52" t="s">
        <v>109</v>
      </c>
      <c r="E45" s="60">
        <v>135000</v>
      </c>
    </row>
    <row r="46" spans="2:5" x14ac:dyDescent="0.2">
      <c r="B46" s="51">
        <v>40</v>
      </c>
      <c r="C46" s="52" t="s">
        <v>168</v>
      </c>
      <c r="D46" s="52" t="s">
        <v>169</v>
      </c>
      <c r="E46" s="60">
        <v>500000</v>
      </c>
    </row>
    <row r="47" spans="2:5" x14ac:dyDescent="0.2">
      <c r="B47" s="51">
        <v>41</v>
      </c>
      <c r="C47" s="52" t="s">
        <v>170</v>
      </c>
      <c r="D47" s="52" t="s">
        <v>171</v>
      </c>
      <c r="E47" s="60">
        <v>855000</v>
      </c>
    </row>
    <row r="48" spans="2:5" x14ac:dyDescent="0.2">
      <c r="B48" s="62"/>
      <c r="C48" s="63"/>
      <c r="D48" s="64" t="s">
        <v>80</v>
      </c>
      <c r="E48" s="65">
        <f>SUM(E7:E47)</f>
        <v>8837924.0699999984</v>
      </c>
    </row>
    <row r="51" spans="2:3" ht="14.25" x14ac:dyDescent="0.2">
      <c r="B51" s="66" t="s">
        <v>81</v>
      </c>
      <c r="C51" s="66"/>
    </row>
    <row r="52" spans="2:3" ht="14.25" x14ac:dyDescent="0.2">
      <c r="B52" s="69"/>
      <c r="C52" s="70"/>
    </row>
    <row r="53" spans="2:3" ht="14.25" x14ac:dyDescent="0.2">
      <c r="B53" s="69"/>
      <c r="C53" s="70"/>
    </row>
    <row r="54" spans="2:3" ht="14.25" x14ac:dyDescent="0.2">
      <c r="B54" s="69"/>
      <c r="C54" s="70"/>
    </row>
    <row r="55" spans="2:3" ht="15" x14ac:dyDescent="0.2">
      <c r="B55" s="71" t="s">
        <v>82</v>
      </c>
      <c r="C55" s="71"/>
    </row>
    <row r="56" spans="2:3" ht="14.25" x14ac:dyDescent="0.2">
      <c r="B56" s="72" t="s">
        <v>83</v>
      </c>
      <c r="C56" s="70"/>
    </row>
  </sheetData>
  <mergeCells count="7">
    <mergeCell ref="B55:C55"/>
    <mergeCell ref="B3:E3"/>
    <mergeCell ref="B5:B6"/>
    <mergeCell ref="C5:C6"/>
    <mergeCell ref="D5:D6"/>
    <mergeCell ref="E5:E6"/>
    <mergeCell ref="B51:C51"/>
  </mergeCells>
  <printOptions horizontalCentered="1"/>
  <pageMargins left="0.47244094488188981" right="0.47244094488188981" top="0.59055118110236227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SPP_Q1_2021</vt:lpstr>
      <vt:lpstr>SPP_Q2_2021</vt:lpstr>
      <vt:lpstr>SPP_Q3_2021</vt:lpstr>
      <vt:lpstr>SPP_Q4_2021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I-Gov</dc:creator>
  <cp:lastModifiedBy>I-Gov</cp:lastModifiedBy>
  <dcterms:created xsi:type="dcterms:W3CDTF">2022-01-20T01:25:17Z</dcterms:created>
  <dcterms:modified xsi:type="dcterms:W3CDTF">2022-01-20T01:32:04Z</dcterms:modified>
</cp:coreProperties>
</file>